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410"/>
  <workbookPr showInkAnnotation="0" autoCompressPictures="0"/>
  <mc:AlternateContent xmlns:mc="http://schemas.openxmlformats.org/markup-compatibility/2006">
    <mc:Choice Requires="x15">
      <x15ac:absPath xmlns:x15ac="http://schemas.microsoft.com/office/spreadsheetml/2010/11/ac" url="/Users/wrd/IPMA-USA Certification/Application Forms and Support/"/>
    </mc:Choice>
  </mc:AlternateContent>
  <bookViews>
    <workbookView xWindow="0" yWindow="460" windowWidth="22440" windowHeight="14560" tabRatio="786"/>
  </bookViews>
  <sheets>
    <sheet name="Instructions" sheetId="1" r:id="rId1"/>
    <sheet name="Sample" sheetId="13" r:id="rId2"/>
    <sheet name="Project MCR" sheetId="3" r:id="rId3"/>
    <sheet name="Program MCR" sheetId="8" r:id="rId4"/>
    <sheet name="Portfolio MCR" sheetId="9" r:id="rId5"/>
  </sheets>
  <calcPr calcId="150001" concurrentCalc="0"/>
  <customWorkbookViews>
    <customWorkbookView name="William Duncan - Personal View" guid="{740DCA0A-182B-E649-BC90-296BE2BDEAB7}" mergeInterval="0" personalView="1" yWindow="54" windowWidth="1280" windowHeight="674" tabRatio="500" activeSheetId="1" showStatusbar="0"/>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3" i="9" l="1"/>
  <c r="H3" i="9"/>
  <c r="E3" i="8"/>
  <c r="H3" i="8"/>
  <c r="E3" i="3"/>
  <c r="H3" i="3"/>
  <c r="H13" i="8"/>
  <c r="H70" i="8"/>
  <c r="H82" i="8"/>
  <c r="H65" i="8"/>
  <c r="H81" i="8"/>
  <c r="H59" i="8"/>
  <c r="H80" i="8"/>
  <c r="H53" i="8"/>
  <c r="H79" i="8"/>
  <c r="H46" i="8"/>
  <c r="H78" i="8"/>
  <c r="H40" i="8"/>
  <c r="H77" i="8"/>
  <c r="H33" i="8"/>
  <c r="H76" i="8"/>
  <c r="H27" i="8"/>
  <c r="H75" i="8"/>
  <c r="H19" i="8"/>
  <c r="H74" i="8"/>
  <c r="H73" i="8"/>
  <c r="H67" i="9"/>
  <c r="H79" i="9"/>
  <c r="H61" i="9"/>
  <c r="H78" i="9"/>
  <c r="H56" i="9"/>
  <c r="H77" i="9"/>
  <c r="H50" i="9"/>
  <c r="H76" i="9"/>
  <c r="H43" i="9"/>
  <c r="H75" i="9"/>
  <c r="H38" i="9"/>
  <c r="H74" i="9"/>
  <c r="H32" i="9"/>
  <c r="H73" i="9"/>
  <c r="H26" i="9"/>
  <c r="H72" i="9"/>
  <c r="H20" i="9"/>
  <c r="H71" i="9"/>
  <c r="H13" i="9"/>
  <c r="H70" i="9"/>
  <c r="C63" i="9"/>
  <c r="C58" i="9"/>
  <c r="C52" i="9"/>
  <c r="C67" i="8"/>
  <c r="C61" i="8"/>
  <c r="C55" i="8"/>
  <c r="H72" i="3"/>
  <c r="H84" i="3"/>
  <c r="H67" i="3"/>
  <c r="H83" i="3"/>
  <c r="H61" i="3"/>
  <c r="H82" i="3"/>
  <c r="H55" i="3"/>
  <c r="H81" i="3"/>
  <c r="H48" i="3"/>
  <c r="H80" i="3"/>
  <c r="H42" i="3"/>
  <c r="H79" i="3"/>
  <c r="H35" i="3"/>
  <c r="H78" i="3"/>
  <c r="H28" i="3"/>
  <c r="H77" i="3"/>
  <c r="H20" i="3"/>
  <c r="H76" i="3"/>
  <c r="H13" i="3"/>
  <c r="H75" i="3"/>
  <c r="B28" i="13"/>
  <c r="G3" i="13"/>
  <c r="B2" i="13"/>
  <c r="G24" i="13"/>
  <c r="G20" i="13"/>
  <c r="G14" i="13"/>
  <c r="G13" i="13"/>
  <c r="G12" i="13"/>
  <c r="G11" i="13"/>
  <c r="G10" i="13"/>
  <c r="G8" i="13"/>
  <c r="C45" i="9"/>
  <c r="C48" i="8"/>
  <c r="C42" i="8"/>
  <c r="C40" i="9"/>
  <c r="C34" i="9"/>
  <c r="C35" i="8"/>
  <c r="C29" i="8"/>
  <c r="C28" i="9"/>
  <c r="C22" i="9"/>
  <c r="C21" i="8"/>
  <c r="C15" i="8"/>
  <c r="C15" i="9"/>
  <c r="C7" i="9"/>
  <c r="C7" i="8"/>
  <c r="B16" i="8"/>
  <c r="B17" i="8"/>
  <c r="B18" i="8"/>
  <c r="B46" i="9"/>
  <c r="B47" i="9"/>
  <c r="B48" i="9"/>
  <c r="B49" i="9"/>
  <c r="B41" i="9"/>
  <c r="B42" i="9"/>
  <c r="B35" i="9"/>
  <c r="B36" i="9"/>
  <c r="B37" i="9"/>
  <c r="B29" i="9"/>
  <c r="B30" i="9"/>
  <c r="B31" i="9"/>
  <c r="B23" i="9"/>
  <c r="B24" i="9"/>
  <c r="B25" i="9"/>
  <c r="B16" i="9"/>
  <c r="B17" i="9"/>
  <c r="B18" i="9"/>
  <c r="B19" i="9"/>
  <c r="B8" i="9"/>
  <c r="B9" i="9"/>
  <c r="B10" i="9"/>
  <c r="B11" i="9"/>
  <c r="B12" i="9"/>
  <c r="B68" i="8"/>
  <c r="B69" i="8"/>
  <c r="B62" i="8"/>
  <c r="B63" i="8"/>
  <c r="B64" i="8"/>
  <c r="B56" i="8"/>
  <c r="B57" i="8"/>
  <c r="B58" i="8"/>
  <c r="B49" i="8"/>
  <c r="B50" i="8"/>
  <c r="B51" i="8"/>
  <c r="B52" i="8"/>
  <c r="B43" i="8"/>
  <c r="B44" i="8"/>
  <c r="B45" i="8"/>
  <c r="B36" i="8"/>
  <c r="B37" i="8"/>
  <c r="B38" i="8"/>
  <c r="B39" i="8"/>
  <c r="B30" i="8"/>
  <c r="B31" i="8"/>
  <c r="B32" i="8"/>
  <c r="B22" i="8"/>
  <c r="B23" i="8"/>
  <c r="B24" i="8"/>
  <c r="B25" i="8"/>
  <c r="B26" i="8"/>
  <c r="B8" i="8"/>
  <c r="B9" i="8"/>
  <c r="B10" i="8"/>
  <c r="B11" i="8"/>
  <c r="B12" i="8"/>
  <c r="B16" i="3"/>
  <c r="B17" i="3"/>
  <c r="B18" i="3"/>
  <c r="B19" i="3"/>
  <c r="B31" i="3"/>
  <c r="B32" i="3"/>
  <c r="B33" i="3"/>
  <c r="B34" i="3"/>
  <c r="B38" i="3"/>
  <c r="B39" i="3"/>
  <c r="B40" i="3"/>
  <c r="B41" i="3"/>
  <c r="B45" i="3"/>
  <c r="B46" i="3"/>
  <c r="B47" i="3"/>
  <c r="B70" i="3"/>
  <c r="B71" i="3"/>
  <c r="B64" i="3"/>
  <c r="B65" i="3"/>
  <c r="B66" i="3"/>
  <c r="B58" i="3"/>
  <c r="B59" i="3"/>
  <c r="B60" i="3"/>
  <c r="B8" i="3"/>
  <c r="B9" i="3"/>
  <c r="B10" i="3"/>
  <c r="B11" i="3"/>
  <c r="B12" i="3"/>
  <c r="B51" i="3"/>
  <c r="B52" i="3"/>
  <c r="B53" i="3"/>
  <c r="B54" i="3"/>
  <c r="B23" i="3"/>
  <c r="B24" i="3"/>
  <c r="B25" i="3"/>
  <c r="B26" i="3"/>
  <c r="B27" i="3"/>
  <c r="H80" i="9"/>
  <c r="H83" i="8"/>
  <c r="H85" i="3"/>
  <c r="B59" i="9"/>
  <c r="B60" i="9"/>
  <c r="B53" i="9"/>
  <c r="B54" i="9"/>
  <c r="B55" i="9"/>
  <c r="C2" i="9"/>
  <c r="C2" i="8"/>
  <c r="C2" i="3"/>
  <c r="B64" i="9"/>
  <c r="B65" i="9"/>
  <c r="B66" i="9"/>
  <c r="C82" i="9"/>
  <c r="G71" i="9"/>
  <c r="G72" i="9"/>
  <c r="G73" i="9"/>
  <c r="G74" i="9"/>
  <c r="G75" i="9"/>
  <c r="G76" i="9"/>
  <c r="G77" i="9"/>
  <c r="G78" i="9"/>
  <c r="G79" i="9"/>
  <c r="C85" i="8"/>
  <c r="G74" i="8"/>
  <c r="G75" i="8"/>
  <c r="G76" i="8"/>
  <c r="G77" i="8"/>
  <c r="G78" i="8"/>
  <c r="G79" i="8"/>
  <c r="G80" i="8"/>
  <c r="G81" i="8"/>
  <c r="G82" i="8"/>
  <c r="C87" i="3"/>
  <c r="G76" i="3"/>
  <c r="G77" i="3"/>
  <c r="G78" i="3"/>
  <c r="G79" i="3"/>
  <c r="G80" i="3"/>
  <c r="G81" i="3"/>
  <c r="G82" i="3"/>
  <c r="G83" i="3"/>
  <c r="G84" i="3"/>
</calcChain>
</file>

<file path=xl/sharedStrings.xml><?xml version="1.0" encoding="utf-8"?>
<sst xmlns="http://schemas.openxmlformats.org/spreadsheetml/2006/main" count="654" uniqueCount="261">
  <si>
    <t>1.  General Information</t>
  </si>
  <si>
    <t>Questions or Problems?</t>
  </si>
  <si>
    <t>If you have questions about this form, or problems using it, contact us at:</t>
  </si>
  <si>
    <t>Complexity Indicators and Sub-indicators</t>
  </si>
  <si>
    <t>#</t>
  </si>
  <si>
    <t>Almost all clear</t>
  </si>
  <si>
    <t>Most clear</t>
  </si>
  <si>
    <t>Some clear</t>
  </si>
  <si>
    <t>Almost all met before</t>
  </si>
  <si>
    <t>Most met before</t>
  </si>
  <si>
    <t>Some met before</t>
  </si>
  <si>
    <t>Few met before</t>
  </si>
  <si>
    <t>Almost all aligned</t>
  </si>
  <si>
    <t>Most aligned</t>
  </si>
  <si>
    <t>Some aligned</t>
  </si>
  <si>
    <t>Few aligned</t>
  </si>
  <si>
    <t>Almost all the same throughout</t>
  </si>
  <si>
    <t>Most the same throughout</t>
  </si>
  <si>
    <t>Some the same throughout</t>
  </si>
  <si>
    <t>Few the same throughout</t>
  </si>
  <si>
    <t>Very low</t>
  </si>
  <si>
    <t>Low</t>
  </si>
  <si>
    <t>High</t>
  </si>
  <si>
    <t>Very high</t>
  </si>
  <si>
    <t>Some</t>
  </si>
  <si>
    <t>Simple</t>
  </si>
  <si>
    <t>Somewhat challenging</t>
  </si>
  <si>
    <t>Very challenging</t>
  </si>
  <si>
    <t>Extremely challenging</t>
  </si>
  <si>
    <t>&lt;10%</t>
  </si>
  <si>
    <t>10-40%</t>
  </si>
  <si>
    <t>40-75%</t>
  </si>
  <si>
    <t>Always assured</t>
  </si>
  <si>
    <t>Mostly assured</t>
  </si>
  <si>
    <t>Seldom assured</t>
  </si>
  <si>
    <t>Usually assured</t>
  </si>
  <si>
    <t>50-75%</t>
  </si>
  <si>
    <t>75-90%</t>
  </si>
  <si>
    <t>Total</t>
  </si>
  <si>
    <t>Extensive</t>
  </si>
  <si>
    <t>Moderate</t>
  </si>
  <si>
    <t>Limited</t>
  </si>
  <si>
    <t>25-50%</t>
  </si>
  <si>
    <t>Few changes</t>
  </si>
  <si>
    <t>Some changes</t>
  </si>
  <si>
    <t>Many changes</t>
  </si>
  <si>
    <t>Constant changes</t>
  </si>
  <si>
    <t>Little or none</t>
  </si>
  <si>
    <t>None</t>
  </si>
  <si>
    <t>Few</t>
  </si>
  <si>
    <t>Many</t>
  </si>
  <si>
    <t>5+</t>
  </si>
  <si>
    <t>Most well-defined</t>
  </si>
  <si>
    <t>Many well-defined</t>
  </si>
  <si>
    <t>Some well-defined</t>
  </si>
  <si>
    <t>Few well-defined</t>
  </si>
  <si>
    <t>Process of transitioning into operations</t>
  </si>
  <si>
    <t>Availability of qualified staff</t>
  </si>
  <si>
    <t>Presence of legislative or regulatory constraints</t>
  </si>
  <si>
    <t>Number of time zones with active stakeholders</t>
  </si>
  <si>
    <t>Percent of staff assigned full-time</t>
  </si>
  <si>
    <t>3-4</t>
  </si>
  <si>
    <t>Criteria for a rating of:</t>
  </si>
  <si>
    <t>Very high (4)</t>
  </si>
  <si>
    <t>Indicator</t>
  </si>
  <si>
    <t>Occas'ly assured</t>
  </si>
  <si>
    <t>Low 
(2)</t>
  </si>
  <si>
    <t>High 
(3)</t>
  </si>
  <si>
    <t>Candidate Name:</t>
  </si>
  <si>
    <t>Hardly any clear</t>
  </si>
  <si>
    <t>Very few high</t>
  </si>
  <si>
    <t>Some high</t>
  </si>
  <si>
    <t>Many high</t>
  </si>
  <si>
    <t>Most high</t>
  </si>
  <si>
    <t>Percentage of mandatory projects in program</t>
  </si>
  <si>
    <t>1</t>
  </si>
  <si>
    <t>Percentage of high risk projects</t>
  </si>
  <si>
    <t>2</t>
  </si>
  <si>
    <t>Percentage of projects requiring technical innovation</t>
  </si>
  <si>
    <t>Diversity of project selection criteria</t>
  </si>
  <si>
    <t>Number of projects in the portfolio</t>
  </si>
  <si>
    <t>&lt;20</t>
  </si>
  <si>
    <t>20-50</t>
  </si>
  <si>
    <t>50-250</t>
  </si>
  <si>
    <t>250+</t>
  </si>
  <si>
    <t>Portfolio coverage</t>
  </si>
  <si>
    <t>Single business unit</t>
  </si>
  <si>
    <t>Multiple business units</t>
  </si>
  <si>
    <t>Entire entity</t>
  </si>
  <si>
    <t>Percentage of mandatory projects in portfolio</t>
  </si>
  <si>
    <t>Need for coordination among projects in the portfolio</t>
  </si>
  <si>
    <t>10-20%</t>
  </si>
  <si>
    <t>20-30%</t>
  </si>
  <si>
    <t>Degree to which senior managers support the prioritization process</t>
  </si>
  <si>
    <t>Purpose</t>
  </si>
  <si>
    <t>Please support our commitment to sustainability and do not print</t>
  </si>
  <si>
    <t>this document unless it is absolutely necessary to do so.</t>
  </si>
  <si>
    <t>Cert-Operations@IPMA-USA.org</t>
  </si>
  <si>
    <t>Single depart-ment</t>
  </si>
  <si>
    <t xml:space="preserve">Objectives and assessment of results (output-related complexity): this indicator covers the complexity originating from vague, exacting, and mutually conflicting goals, objectives, requirements, and expectations.
</t>
  </si>
  <si>
    <t xml:space="preserve">Processes, methods, tools, and techniques (process-related complexity): this indicator covers the complexity related to the number of tasks, assumptions and constraints, and their interdependence; the processes and process quality requirements; the team and communication structure; and the availability of supporting methods, tools, and techniques.
</t>
  </si>
  <si>
    <t xml:space="preserve">Resources including finance (input-related complexity): this indicator covers complexities relating to acquiring and funding the necessary budgets (possibly from several sources); the diversity or lack of availability of resources (both human and other); and the processes and activities needed to manage the financial and resource aspects, including procurement.
</t>
  </si>
  <si>
    <t xml:space="preserve">Risk and opportunities (risk-related complexity): this indicator covers complexity related to the risk profile(s) and uncertainty levels of the project, program, or portfolio and dependent initiatives.
</t>
  </si>
  <si>
    <t xml:space="preserve">Stakeholders and integration (strategy-related complexity): this indicator covers the influence of formal strategy from the sponsoring organization(s) and the standards, regulations, informal strategies, and politics which may influence the project, program, or portfolio. Other factors may include the importance of outcomes for the organization; the measure of agreement among stakeholders; the informal power, interests, and resistance surrounding the project, program, or portfolio; and any legal or regulatory requirements.
</t>
  </si>
  <si>
    <t xml:space="preserve">Relations with permanent organizations (organization-related complexity): this indicator covers the amount and interrelatedness of the interfaces of the project, program, or portfolio with the organization's systems, structures, reporting, and decision-making processes.
</t>
  </si>
  <si>
    <t xml:space="preserve">Cultural and social context (socio-cultural complexity): this indicator covers complexity resulting from socio-cultural dynamics. These may include interfaces with participants, stakeholders, or organizations from different socio-cultural backgrounds or having to deal with distributed teams.
</t>
  </si>
  <si>
    <t xml:space="preserve">Degree of innovation and general conditions (innovation-related complexity): this indicator covers the complexity originating from the degree of technical innovation of the project, program, or portfolio. This indicator may focus on the learning and associated resourcefulness required to innovate and/or work with unfamiliar outcomes, approaches, processes, tools, or methods.
</t>
  </si>
  <si>
    <t xml:space="preserve">Demand for coordination (autonomy-related complexity): this indicator covers the amount of autonomy and responsibility that the project, program, or portfolio manager/leader has been given or has taken/shown. This indicator focuses on coordinating, communicating, promoting, and defending the project, program, or portfolio interests with others.
</t>
  </si>
  <si>
    <t>Average of detail ratings entered:</t>
  </si>
  <si>
    <t xml:space="preserve">Overall rating   </t>
  </si>
  <si>
    <t>This document was designed by IPMA-USA for use in its certification program. The design of this document is licensed for use by others under the Creative Commons Attribution 4.0 International License. For a copy of that license, visit:</t>
  </si>
  <si>
    <t>http://creativecommons.org/licenses/by/4.0/</t>
  </si>
  <si>
    <r>
      <t xml:space="preserve">Content in </t>
    </r>
    <r>
      <rPr>
        <b/>
        <sz val="9"/>
        <color rgb="FF0000FF"/>
        <rFont val="Cambria"/>
        <family val="1"/>
      </rPr>
      <t>dark blue</t>
    </r>
    <r>
      <rPr>
        <sz val="9"/>
        <rFont val="Cambria"/>
        <family val="1"/>
      </rPr>
      <t xml:space="preserve"> is not included in the license.</t>
    </r>
  </si>
  <si>
    <t>Notes, comments, evidence (optional)</t>
  </si>
  <si>
    <t>Candidate Ratings</t>
  </si>
  <si>
    <t>Very low 
(1)</t>
  </si>
  <si>
    <t>&lt;5%</t>
  </si>
  <si>
    <t>5-15%</t>
  </si>
  <si>
    <t>15-30%</t>
  </si>
  <si>
    <t>&gt;30%</t>
  </si>
  <si>
    <t>&lt;50%</t>
  </si>
  <si>
    <t>Availability of materials and equipment</t>
  </si>
  <si>
    <t>Project Manager’s control over procurement (if no procurement, rate as Very Low)</t>
  </si>
  <si>
    <t>Hardly any</t>
  </si>
  <si>
    <t>5-10%</t>
  </si>
  <si>
    <t>&gt;10%</t>
  </si>
  <si>
    <t>Percentage of project risks with proven/ reliable responses</t>
  </si>
  <si>
    <t>Number of languages commonly used in project communications (formal and informal)</t>
  </si>
  <si>
    <t>Number of distinct cultural groups whose needs must be addressed</t>
  </si>
  <si>
    <t>3</t>
  </si>
  <si>
    <t>4+</t>
  </si>
  <si>
    <t>Challenge of attaining goals, objectives, requirements, and expectations</t>
  </si>
  <si>
    <t>Clarity of initial goals, objectives, requirements, and expectations</t>
  </si>
  <si>
    <t>Stability of goals, objectives, requirements, and expectations</t>
  </si>
  <si>
    <t>3+</t>
  </si>
  <si>
    <t>Similarity of the capabilities of the product-of-the-project to the capabilities of previously existing products</t>
  </si>
  <si>
    <t>Similarity of the design and delivery processes to those of previous projects</t>
  </si>
  <si>
    <t>Similarity of the management processes to those of previous projects</t>
  </si>
  <si>
    <t>Amount of autonomy the Project Manager has in coordinating the project (making decisions)</t>
  </si>
  <si>
    <t>Amount of autonomy the Project Manager has in advocating for the project</t>
  </si>
  <si>
    <t>Project interfaces with the organization’s governance systems and structures</t>
  </si>
  <si>
    <t>Project interfaces with the organization’s reporting systems and structures</t>
  </si>
  <si>
    <t>Disruption to the ongoing operations of the organization caused by project activities</t>
  </si>
  <si>
    <t>Constant</t>
  </si>
  <si>
    <t>Major</t>
  </si>
  <si>
    <t>Minor</t>
  </si>
  <si>
    <t>50-80%</t>
  </si>
  <si>
    <t>Percentage of high probability, high impact project risks</t>
  </si>
  <si>
    <t>30-50%</t>
  </si>
  <si>
    <t>&gt;80%</t>
  </si>
  <si>
    <t>&lt;30%</t>
  </si>
  <si>
    <t>Stability of active stakeholder community</t>
  </si>
  <si>
    <t>Active</t>
  </si>
  <si>
    <t>Conflict among goals, objectives, requirements, and expectations</t>
  </si>
  <si>
    <t>Complexity of network logic</t>
  </si>
  <si>
    <t>Availability (from any source) of proven methods, tools, and techniques throughout the project</t>
  </si>
  <si>
    <t>Availability of funding</t>
  </si>
  <si>
    <t>&gt;90%</t>
  </si>
  <si>
    <t>Support for prudent risk-taking</t>
  </si>
  <si>
    <t>Very Low</t>
  </si>
  <si>
    <t>Percentage of project risk responses under the direction of the Project Manager (accepted risks are under the control of the project manager)</t>
  </si>
  <si>
    <t>Degree of project alignment with organizational strategy</t>
  </si>
  <si>
    <t>Fully aligned</t>
  </si>
  <si>
    <t>Mostly aligned</t>
  </si>
  <si>
    <t>Partially aligned</t>
  </si>
  <si>
    <t>Not aligned</t>
  </si>
  <si>
    <t>Resistance from stakeholder groups to project execution or project completion</t>
  </si>
  <si>
    <t>Percent of project management team that has previously worked for this Project Manager</t>
  </si>
  <si>
    <t>Average years in current role for members of project management team</t>
  </si>
  <si>
    <t>Stability of project management team</t>
  </si>
  <si>
    <t>&lt;1</t>
  </si>
  <si>
    <t>Percentage of tasks with unusual assumptions or major constraints</t>
  </si>
  <si>
    <t>Percentage of tasks with external dependencies</t>
  </si>
  <si>
    <t>Management complexity of constituent projects</t>
  </si>
  <si>
    <t>&gt;75%</t>
  </si>
  <si>
    <t>Percentage of projects with external dependencies</t>
  </si>
  <si>
    <t>Availability (from any source) of proven methods, tools, and techniques throughout the program</t>
  </si>
  <si>
    <t>Program Manager’s ability to influence procurement at the project level (if no procurement, rate as Very Low)</t>
  </si>
  <si>
    <t>&lt;25%</t>
  </si>
  <si>
    <t>Percentage of high probability, high impact program-level risks</t>
  </si>
  <si>
    <t>Degree of program alignment with organizational strategy</t>
  </si>
  <si>
    <t>Resistance from stakeholder groups to program execution or program completion</t>
  </si>
  <si>
    <t>Program interfaces with the organization’s governance systems and structures</t>
  </si>
  <si>
    <t>Program interfaces with the organization’s reporting systems and structures</t>
  </si>
  <si>
    <t>Disruption to the ongoing operations of the organization caused by program activities</t>
  </si>
  <si>
    <t>Percent of program management team that has previously worked for this Program Manager</t>
  </si>
  <si>
    <t>Average years in current role for members of program management team</t>
  </si>
  <si>
    <t>Stability of program management team</t>
  </si>
  <si>
    <t>Percentage of projects requiring innovation</t>
  </si>
  <si>
    <t>Similarity of the design and delivery processes to those of previous programs</t>
  </si>
  <si>
    <t>Similarity of the management processes to those of previous programs</t>
  </si>
  <si>
    <t>Amount of autonomy the Program Manager has in advocating for the program</t>
  </si>
  <si>
    <t>Amount of autonomy the Program Manager has in coordinating the program (making decisions)</t>
  </si>
  <si>
    <t>Clarity of portfolio goals, objectives, requirements, and expectations</t>
  </si>
  <si>
    <t>Challenge of attaining portfolio goals, objectives, requirements, and expectations</t>
  </si>
  <si>
    <t>Stability of portfolio goals, objectives, requirements, and expectations</t>
  </si>
  <si>
    <t>Conflict among portfolio goals, objectives, requirements, and expectations</t>
  </si>
  <si>
    <t>Almost all the same</t>
  </si>
  <si>
    <t>Most the same</t>
  </si>
  <si>
    <t>Some the same</t>
  </si>
  <si>
    <t>Few the same</t>
  </si>
  <si>
    <t>Availability of funding for the portfolio and for portfolio management</t>
  </si>
  <si>
    <t>Availability of qualified staff for the portfolio and for portfolio management</t>
  </si>
  <si>
    <t>Availability of materials and equipment for the portfolio and for portfolio management</t>
  </si>
  <si>
    <t>Support for prudent risk-taking within the organization owning the portfolio</t>
  </si>
  <si>
    <t>Percentage of high probability, high impact portfolio-level risks</t>
  </si>
  <si>
    <t>Percentage of budget committed to high risk projects and programs</t>
  </si>
  <si>
    <t>Resistance from stakeholder groups to portfolio composition</t>
  </si>
  <si>
    <t>Presence of portfolio-level legislative or regulatory constraints</t>
  </si>
  <si>
    <t>Portfolio management interfaces with the organization’s governance systems and structures</t>
  </si>
  <si>
    <t>Portfolio management interfaces with the organization’s reporting systems and structures</t>
  </si>
  <si>
    <t>Number of languages commonly used in portfolio management communications (formal and informal)</t>
  </si>
  <si>
    <t>Number of locations with active stakeholders more than 2 hours apart</t>
  </si>
  <si>
    <t>Percent of portfolio management team that has previously worked for this Portfolio Manager</t>
  </si>
  <si>
    <t>Average years in current role for members of portfolio management team</t>
  </si>
  <si>
    <t>Stability of portfolio management team</t>
  </si>
  <si>
    <t>Stability of portfolio management processes</t>
  </si>
  <si>
    <t>Amount of autonomy the Portfolio Manager has in coordinating the project (making decisions)</t>
  </si>
  <si>
    <t>Amount of autonomy the Portfolio Manager has in advocating for the project</t>
  </si>
  <si>
    <t>There are 10 complexity indicators. The full description of each indicator is included on every worksheet. The complexity indicators are the same for projects, programs, and portfolios.</t>
  </si>
  <si>
    <r>
      <t xml:space="preserve">Complexity sub-indicators are only included on the three </t>
    </r>
    <r>
      <rPr>
        <sz val="9"/>
        <color theme="9" tint="-0.249977111117893"/>
        <rFont val="Cambria"/>
        <family val="1"/>
        <scheme val="minor"/>
      </rPr>
      <t>Details</t>
    </r>
    <r>
      <rPr>
        <sz val="9"/>
        <color theme="1"/>
        <rFont val="Cambria"/>
        <family val="1"/>
        <scheme val="minor"/>
      </rPr>
      <t xml:space="preserve"> worksheets. Complexity sub-indicators vary by domain.</t>
    </r>
  </si>
  <si>
    <t>Review each sub-indicator and its descriptions for ratings of 1, 2, 3, or 4. Enter the appropriate rating for each item in the corresponding row. If you're not sure, or if that sub-indicator does not apply, leave the cell blank.</t>
  </si>
  <si>
    <t>Leadership, teamwork, and decisions (team-related complexity): this indicator covers the management and leadership requirements from within the project, program, or portfolio. This indicator focuses on the complexity originating from the relationship with the team(s) and their maturity and hence the vision, guidance, and steering the team requires to deliver.</t>
  </si>
  <si>
    <t>A.1    Context</t>
  </si>
  <si>
    <t>How would you classify this undertaking?</t>
  </si>
  <si>
    <t>Project</t>
  </si>
  <si>
    <t>How would you classify your role?</t>
  </si>
  <si>
    <t>Manager</t>
  </si>
  <si>
    <t>Employer</t>
  </si>
  <si>
    <t>Client (if not employer)</t>
  </si>
  <si>
    <t>Name of undertaking</t>
  </si>
  <si>
    <t>Total budget ($)</t>
  </si>
  <si>
    <t>Budget you managed ($)</t>
  </si>
  <si>
    <t>Contract $ you managed</t>
  </si>
  <si>
    <t># Contracts you managed</t>
  </si>
  <si>
    <t>Start date (mm-yyyy)</t>
  </si>
  <si>
    <t>Finish date (mm-yyyy)</t>
  </si>
  <si>
    <t>Labor hours you managed</t>
  </si>
  <si>
    <t>Your personal labor hours</t>
  </si>
  <si>
    <t>Spell out all abbreviations and acronyms the first time they are used.</t>
  </si>
  <si>
    <t>A.2    Outputs or Results</t>
  </si>
  <si>
    <t>Provide a description of the outputs or results delivered under your direction.</t>
  </si>
  <si>
    <t>A.3    Responsibilities</t>
  </si>
  <si>
    <t>version 2.0</t>
  </si>
  <si>
    <t>Candidate Pre-Screen</t>
  </si>
  <si>
    <t>Instructions</t>
  </si>
  <si>
    <t>Sample Experience Item</t>
  </si>
  <si>
    <t>Management Complexity Ratings for Projects</t>
  </si>
  <si>
    <t>Management Complexity Ratings for Portfolios</t>
  </si>
  <si>
    <t>Management Complexity Ratings for Programs</t>
  </si>
  <si>
    <t>Sample</t>
  </si>
  <si>
    <t>Candidate Ratings and Comments</t>
  </si>
  <si>
    <t>Summary Ratings (rounded)</t>
  </si>
  <si>
    <t>This form is used to help us determine what level and domain you qualify for.</t>
  </si>
  <si>
    <t>Management Complexity Indicators</t>
  </si>
  <si>
    <t>Management Complexity Sub-indicators</t>
  </si>
  <si>
    <t>2.  Instructions</t>
  </si>
  <si>
    <t>Enter your name at the top, then enter details for a typical project, program, or portfolio.
For your sample undertaking, choose something that is representative of your experience: neither the least complex nor the most complex.</t>
  </si>
  <si>
    <t>Management Complexity Ratings (MCR)</t>
  </si>
  <si>
    <t>Enter your ratings in the appropriate worksheet.</t>
  </si>
  <si>
    <t>The worksheet will calculate the average rating for each complexity indicator.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</si>
</sst>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6" formatCode="0."/>
    <numFmt numFmtId="167" formatCode="mm/yyyy\ "/>
  </numFmts>
  <fonts count="46" x14ac:knownFonts="1">
    <font>
      <sz val="9"/>
      <color theme="1"/>
      <name val="Cambria"/>
      <family val="1"/>
      <scheme val="minor"/>
    </font>
    <font>
      <sz val="10"/>
      <color theme="1"/>
      <name val="Cambria"/>
      <family val="2"/>
      <scheme val="minor"/>
    </font>
    <font>
      <sz val="10"/>
      <color theme="1"/>
      <name val="Calibri"/>
      <family val="2"/>
    </font>
    <font>
      <sz val="11"/>
      <color theme="1"/>
      <name val="Arial"/>
      <family val="2"/>
    </font>
    <font>
      <i/>
      <sz val="11"/>
      <color theme="1"/>
      <name val="Arial"/>
      <family val="2"/>
    </font>
    <font>
      <b/>
      <sz val="16"/>
      <name val="Arial"/>
      <family val="2"/>
    </font>
    <font>
      <b/>
      <sz val="14"/>
      <name val="Arial"/>
      <family val="2"/>
    </font>
    <font>
      <u/>
      <sz val="10"/>
      <color theme="10"/>
      <name val="Calibri"/>
      <family val="2"/>
    </font>
    <font>
      <u/>
      <sz val="10"/>
      <color theme="11"/>
      <name val="Calibri"/>
      <family val="2"/>
    </font>
    <font>
      <b/>
      <sz val="18"/>
      <name val="Arial"/>
      <family val="2"/>
    </font>
    <font>
      <b/>
      <sz val="10"/>
      <color theme="1"/>
      <name val="Arial"/>
      <family val="2"/>
    </font>
    <font>
      <sz val="8"/>
      <name val="Calibri"/>
      <family val="2"/>
    </font>
    <font>
      <sz val="10"/>
      <color theme="1"/>
      <name val="Cambria"/>
      <family val="1"/>
      <scheme val="minor"/>
    </font>
    <font>
      <sz val="12"/>
      <color theme="1"/>
      <name val="Cambria"/>
      <family val="2"/>
      <scheme val="minor"/>
    </font>
    <font>
      <u/>
      <sz val="12"/>
      <color theme="10"/>
      <name val="Cambria"/>
      <family val="2"/>
      <scheme val="minor"/>
    </font>
    <font>
      <sz val="10"/>
      <name val="Verdana"/>
      <family val="2"/>
    </font>
    <font>
      <sz val="10"/>
      <color theme="1"/>
      <name val="Arial"/>
      <family val="2"/>
    </font>
    <font>
      <sz val="9"/>
      <color theme="1"/>
      <name val="Cambria"/>
      <family val="1"/>
      <scheme val="minor"/>
    </font>
    <font>
      <sz val="11"/>
      <color theme="1"/>
      <name val="Cambria"/>
      <family val="1"/>
      <scheme val="minor"/>
    </font>
    <font>
      <b/>
      <sz val="10"/>
      <color theme="1"/>
      <name val="Calibri"/>
      <family val="2"/>
      <scheme val="major"/>
    </font>
    <font>
      <b/>
      <sz val="18"/>
      <name val="Cambria"/>
      <family val="1"/>
      <scheme val="minor"/>
    </font>
    <font>
      <b/>
      <i/>
      <sz val="9"/>
      <color rgb="FF008000"/>
      <name val="Cambria"/>
      <family val="1"/>
      <scheme val="minor"/>
    </font>
    <font>
      <b/>
      <sz val="10"/>
      <color theme="1"/>
      <name val="Cambria"/>
      <family val="1"/>
      <scheme val="minor"/>
    </font>
    <font>
      <b/>
      <sz val="16"/>
      <name val="Cambria"/>
      <family val="1"/>
      <scheme val="minor"/>
    </font>
    <font>
      <sz val="10"/>
      <color theme="2"/>
      <name val="Cambria"/>
      <family val="1"/>
      <scheme val="minor"/>
    </font>
    <font>
      <b/>
      <sz val="10"/>
      <color theme="2"/>
      <name val="Calibri"/>
      <family val="2"/>
      <scheme val="major"/>
    </font>
    <font>
      <b/>
      <sz val="11"/>
      <color theme="1"/>
      <name val="Calibri"/>
      <family val="2"/>
      <scheme val="major"/>
    </font>
    <font>
      <sz val="10"/>
      <color rgb="FF000000"/>
      <name val="Cambria"/>
      <family val="1"/>
    </font>
    <font>
      <sz val="12"/>
      <name val="Palatino"/>
      <family val="1"/>
    </font>
    <font>
      <u/>
      <sz val="12"/>
      <color indexed="12"/>
      <name val="Palatino"/>
      <family val="1"/>
    </font>
    <font>
      <b/>
      <i/>
      <sz val="11"/>
      <color theme="3" tint="0.39997558519241921"/>
      <name val="Cambria"/>
      <family val="1"/>
      <scheme val="minor"/>
    </font>
    <font>
      <b/>
      <sz val="10"/>
      <color rgb="FF000000"/>
      <name val="Calibri"/>
      <family val="2"/>
    </font>
    <font>
      <sz val="9"/>
      <name val="Cambria"/>
      <family val="1"/>
    </font>
    <font>
      <b/>
      <sz val="9"/>
      <color rgb="FF0000FF"/>
      <name val="Cambria"/>
      <family val="1"/>
    </font>
    <font>
      <u/>
      <sz val="9"/>
      <color theme="10"/>
      <name val="Cambria"/>
      <family val="1"/>
      <scheme val="minor"/>
    </font>
    <font>
      <b/>
      <sz val="9"/>
      <color theme="1"/>
      <name val="Calibri"/>
      <family val="2"/>
      <scheme val="major"/>
    </font>
    <font>
      <sz val="9"/>
      <color theme="9" tint="-0.249977111117893"/>
      <name val="Cambria"/>
      <family val="1"/>
      <scheme val="minor"/>
    </font>
    <font>
      <b/>
      <i/>
      <sz val="9"/>
      <color theme="1"/>
      <name val="Cambria"/>
      <family val="1"/>
      <scheme val="minor"/>
    </font>
    <font>
      <sz val="9"/>
      <color rgb="FF000000"/>
      <name val="Cambria"/>
      <family val="1"/>
    </font>
    <font>
      <b/>
      <i/>
      <sz val="12"/>
      <color theme="3"/>
      <name val="Cambria"/>
      <family val="1"/>
      <scheme val="minor"/>
    </font>
    <font>
      <b/>
      <sz val="16"/>
      <color theme="1"/>
      <name val="Cambria"/>
      <family val="1"/>
      <scheme val="minor"/>
    </font>
    <font>
      <b/>
      <i/>
      <sz val="9"/>
      <color theme="3" tint="0.39997558519241921"/>
      <name val="Cambria"/>
      <family val="1"/>
      <scheme val="minor"/>
    </font>
    <font>
      <sz val="9"/>
      <color theme="2"/>
      <name val="Cambria"/>
      <family val="1"/>
      <scheme val="minor"/>
    </font>
    <font>
      <b/>
      <sz val="10"/>
      <color theme="1"/>
      <name val="Calibri"/>
      <family val="2"/>
    </font>
    <font>
      <sz val="9"/>
      <color theme="1"/>
      <name val="Cambria"/>
      <family val="1"/>
    </font>
    <font>
      <sz val="10"/>
      <color theme="2"/>
      <name val="Cambria"/>
      <family val="1"/>
    </font>
  </fonts>
  <fills count="6">
    <fill>
      <patternFill patternType="none"/>
    </fill>
    <fill>
      <patternFill patternType="gray125"/>
    </fill>
    <fill>
      <patternFill patternType="solid">
        <fgColor theme="5"/>
        <bgColor indexed="64"/>
      </patternFill>
    </fill>
    <fill>
      <patternFill patternType="solid">
        <fgColor theme="0" tint="-4.9989318521683403E-2"/>
        <bgColor indexed="64"/>
      </patternFill>
    </fill>
    <fill>
      <patternFill patternType="solid">
        <fgColor theme="6"/>
        <bgColor indexed="64"/>
      </patternFill>
    </fill>
    <fill>
      <patternFill patternType="solid">
        <fgColor theme="7"/>
        <bgColor indexed="64"/>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diagonal/>
    </border>
    <border>
      <left/>
      <right style="hair">
        <color auto="1"/>
      </right>
      <top/>
      <bottom style="hair">
        <color auto="1"/>
      </bottom>
      <diagonal/>
    </border>
    <border>
      <left/>
      <right/>
      <top/>
      <bottom style="hair">
        <color auto="1"/>
      </bottom>
      <diagonal/>
    </border>
    <border>
      <left/>
      <right style="hair">
        <color auto="1"/>
      </right>
      <top/>
      <bottom/>
      <diagonal/>
    </border>
    <border>
      <left style="hair">
        <color auto="1"/>
      </left>
      <right style="hair">
        <color auto="1"/>
      </right>
      <top/>
      <bottom/>
      <diagonal/>
    </border>
    <border>
      <left style="hair">
        <color auto="1"/>
      </left>
      <right style="hair">
        <color auto="1"/>
      </right>
      <top/>
      <bottom style="hair">
        <color rgb="FF000000"/>
      </bottom>
      <diagonal/>
    </border>
  </borders>
  <cellStyleXfs count="716">
    <xf numFmtId="0" fontId="0" fillId="0" borderId="0"/>
    <xf numFmtId="0" fontId="3" fillId="0" borderId="0">
      <alignment horizontal="left" vertical="center"/>
    </xf>
    <xf numFmtId="0" fontId="7" fillId="0" borderId="0" applyNumberFormat="0" applyFill="0" applyBorder="0" applyAlignment="0" applyProtection="0"/>
    <xf numFmtId="0" fontId="8" fillId="0" borderId="0" applyNumberFormat="0" applyFill="0" applyBorder="0" applyAlignment="0" applyProtection="0"/>
    <xf numFmtId="0" fontId="9" fillId="0" borderId="0">
      <alignment horizontal="center" vertical="center" wrapText="1"/>
    </xf>
    <xf numFmtId="0" fontId="5" fillId="0" borderId="0">
      <alignment vertical="center"/>
    </xf>
    <xf numFmtId="0" fontId="6" fillId="0" borderId="0">
      <alignment vertical="center"/>
    </xf>
    <xf numFmtId="0" fontId="4" fillId="0" borderId="0">
      <alignment horizontal="justify" vertical="center"/>
    </xf>
    <xf numFmtId="0" fontId="10" fillId="0" borderId="0">
      <alignment horizontal="center" vertical="center"/>
    </xf>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3" fillId="0" borderId="0"/>
    <xf numFmtId="0" fontId="14" fillId="0" borderId="0" applyNumberFormat="0" applyFill="0" applyBorder="0" applyAlignment="0" applyProtection="0"/>
    <xf numFmtId="0" fontId="15" fillId="0" borderId="0"/>
    <xf numFmtId="0" fontId="2"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6" fillId="0" borderId="0">
      <alignment horizontal="left" vertical="center"/>
    </xf>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8" fillId="0" borderId="0"/>
    <xf numFmtId="0" fontId="29" fillId="0" borderId="0" applyNumberFormat="0" applyFill="0" applyBorder="0" applyAlignment="0" applyProtection="0">
      <alignment vertical="top"/>
      <protection locked="0"/>
    </xf>
    <xf numFmtId="0" fontId="15"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24">
    <xf numFmtId="0" fontId="0" fillId="0" borderId="0" xfId="0"/>
    <xf numFmtId="0" fontId="12" fillId="0" borderId="0" xfId="27" applyFont="1" applyAlignment="1">
      <alignment horizontal="left" vertical="center"/>
    </xf>
    <xf numFmtId="0" fontId="12" fillId="0" borderId="0" xfId="27" applyFont="1" applyAlignment="1">
      <alignment wrapText="1"/>
    </xf>
    <xf numFmtId="0" fontId="12" fillId="0" borderId="0" xfId="27" applyFont="1"/>
    <xf numFmtId="0" fontId="17" fillId="0" borderId="0" xfId="27" applyFont="1"/>
    <xf numFmtId="0" fontId="18" fillId="0" borderId="0" xfId="1" applyFont="1" applyAlignment="1">
      <alignment horizontal="center" vertical="center"/>
    </xf>
    <xf numFmtId="0" fontId="18" fillId="0" borderId="0" xfId="1" applyFont="1">
      <alignment horizontal="left" vertical="center"/>
    </xf>
    <xf numFmtId="0" fontId="20" fillId="0" borderId="0" xfId="4" applyFont="1">
      <alignment horizontal="center" vertical="center" wrapText="1"/>
    </xf>
    <xf numFmtId="0" fontId="12" fillId="0" borderId="0" xfId="45" applyFont="1">
      <alignment horizontal="left" vertical="center"/>
    </xf>
    <xf numFmtId="0" fontId="18" fillId="0" borderId="0" xfId="1" applyFont="1" applyFill="1" applyBorder="1" applyProtection="1">
      <alignment horizontal="left" vertical="center"/>
    </xf>
    <xf numFmtId="0" fontId="12" fillId="0" borderId="0" xfId="45" applyFont="1" applyAlignment="1">
      <alignment horizontal="center" vertical="top"/>
    </xf>
    <xf numFmtId="0" fontId="22" fillId="0" borderId="0" xfId="8" applyFont="1">
      <alignment horizontal="center" vertical="center"/>
    </xf>
    <xf numFmtId="0" fontId="12" fillId="0" borderId="1" xfId="45" applyFont="1" applyBorder="1" applyAlignment="1">
      <alignment horizontal="left" vertical="center" wrapText="1"/>
    </xf>
    <xf numFmtId="0" fontId="12" fillId="0" borderId="0" xfId="45" applyFont="1" applyAlignment="1">
      <alignment horizontal="left" vertical="center" wrapText="1"/>
    </xf>
    <xf numFmtId="0" fontId="12" fillId="0" borderId="0" xfId="45" applyFont="1" applyAlignment="1">
      <alignment horizontal="left" vertical="center"/>
    </xf>
    <xf numFmtId="0" fontId="12" fillId="0" borderId="0" xfId="45" applyFont="1" applyAlignment="1">
      <alignment horizontal="center" vertical="center"/>
    </xf>
    <xf numFmtId="0" fontId="22" fillId="0" borderId="0" xfId="8" applyFont="1" applyAlignment="1">
      <alignment horizontal="right" vertical="center"/>
    </xf>
    <xf numFmtId="164" fontId="12" fillId="0" borderId="0" xfId="45" applyNumberFormat="1" applyFont="1" applyAlignment="1">
      <alignment horizontal="center" vertical="center"/>
    </xf>
    <xf numFmtId="1" fontId="12" fillId="0" borderId="0" xfId="45" applyNumberFormat="1" applyFont="1" applyAlignment="1">
      <alignment horizontal="center" vertical="center"/>
    </xf>
    <xf numFmtId="0" fontId="12" fillId="0" borderId="0" xfId="45" applyFont="1" applyAlignment="1">
      <alignment horizontal="right" vertical="center"/>
    </xf>
    <xf numFmtId="0" fontId="12" fillId="0" borderId="0" xfId="45" applyFont="1" applyAlignment="1">
      <alignment horizontal="left" vertical="top"/>
    </xf>
    <xf numFmtId="0" fontId="19" fillId="0" borderId="0" xfId="8" applyFont="1">
      <alignment horizontal="center" vertical="center"/>
    </xf>
    <xf numFmtId="0" fontId="25" fillId="3" borderId="1" xfId="45" applyFont="1" applyFill="1" applyBorder="1" applyAlignment="1" applyProtection="1">
      <alignment horizontal="center" vertical="center"/>
      <protection locked="0"/>
    </xf>
    <xf numFmtId="0" fontId="22" fillId="0" borderId="9" xfId="8" applyFont="1" applyFill="1" applyBorder="1" applyAlignment="1">
      <alignment horizontal="center" vertical="center" wrapText="1"/>
    </xf>
    <xf numFmtId="49" fontId="17" fillId="0" borderId="1" xfId="45" applyNumberFormat="1" applyFont="1" applyBorder="1" applyAlignment="1">
      <alignment horizontal="center" vertical="center" wrapText="1"/>
    </xf>
    <xf numFmtId="0" fontId="12" fillId="0" borderId="0" xfId="45" applyFont="1" applyAlignment="1">
      <alignment horizontal="center" vertical="center" wrapText="1"/>
    </xf>
    <xf numFmtId="49" fontId="12" fillId="0" borderId="1" xfId="45" applyNumberFormat="1" applyFont="1" applyBorder="1" applyAlignment="1">
      <alignment horizontal="center" vertical="center" wrapText="1"/>
    </xf>
    <xf numFmtId="0" fontId="12" fillId="0" borderId="1" xfId="45" applyFont="1" applyBorder="1" applyAlignment="1">
      <alignment vertical="center" wrapText="1"/>
    </xf>
    <xf numFmtId="0" fontId="19" fillId="2" borderId="1" xfId="8" applyFont="1" applyFill="1" applyBorder="1" applyAlignment="1">
      <alignment horizontal="center" vertical="center" wrapText="1"/>
    </xf>
    <xf numFmtId="0" fontId="17" fillId="0" borderId="1" xfId="45" applyFont="1" applyBorder="1" applyAlignment="1">
      <alignment horizontal="center" vertical="center" wrapText="1"/>
    </xf>
    <xf numFmtId="49" fontId="27" fillId="0" borderId="1" xfId="0" applyNumberFormat="1" applyFont="1" applyBorder="1" applyAlignment="1">
      <alignment horizontal="center" vertical="center" wrapText="1"/>
    </xf>
    <xf numFmtId="164" fontId="22" fillId="0" borderId="1" xfId="8" applyNumberFormat="1" applyFont="1" applyBorder="1" applyAlignment="1">
      <alignment horizontal="center" vertical="center"/>
    </xf>
    <xf numFmtId="0" fontId="12" fillId="0" borderId="1" xfId="45" applyFont="1" applyBorder="1" applyAlignment="1">
      <alignment horizontal="center" vertical="center"/>
    </xf>
    <xf numFmtId="0" fontId="22" fillId="4" borderId="1" xfId="45" applyFont="1" applyFill="1" applyBorder="1" applyAlignment="1">
      <alignment horizontal="center" vertical="center"/>
    </xf>
    <xf numFmtId="0" fontId="23" fillId="0" borderId="0" xfId="5" applyFont="1" applyProtection="1">
      <alignment vertical="center"/>
    </xf>
    <xf numFmtId="0" fontId="22" fillId="0" borderId="0" xfId="8" applyFont="1" applyAlignment="1" applyProtection="1">
      <alignment horizontal="right" vertical="center"/>
    </xf>
    <xf numFmtId="0" fontId="19" fillId="0" borderId="0" xfId="522" applyFont="1" applyBorder="1" applyAlignment="1">
      <alignment horizontal="left" vertical="center"/>
    </xf>
    <xf numFmtId="0" fontId="23" fillId="0" borderId="0" xfId="5" applyFont="1" applyAlignment="1" applyProtection="1">
      <alignment horizontal="center" vertical="center"/>
    </xf>
    <xf numFmtId="0" fontId="18" fillId="0" borderId="0" xfId="1" applyFont="1" applyProtection="1">
      <alignment horizontal="left" vertical="center"/>
    </xf>
    <xf numFmtId="0" fontId="24" fillId="3" borderId="1" xfId="45" applyFont="1" applyFill="1" applyBorder="1" applyAlignment="1" applyProtection="1">
      <alignment horizontal="left" vertical="center" wrapText="1"/>
      <protection locked="0"/>
    </xf>
    <xf numFmtId="0" fontId="22" fillId="0" borderId="0" xfId="8" applyFont="1" applyAlignment="1">
      <alignment horizontal="right" vertical="center" wrapText="1"/>
    </xf>
    <xf numFmtId="0" fontId="30" fillId="0" borderId="0" xfId="5" applyFont="1" applyAlignment="1" applyProtection="1">
      <alignment vertical="center" wrapText="1"/>
    </xf>
    <xf numFmtId="0" fontId="27" fillId="0" borderId="0" xfId="0" applyFont="1"/>
    <xf numFmtId="0" fontId="32" fillId="0" borderId="7" xfId="0" applyFont="1" applyBorder="1" applyAlignment="1">
      <alignment vertical="top" wrapText="1"/>
    </xf>
    <xf numFmtId="0" fontId="32" fillId="0" borderId="8" xfId="0" applyFont="1" applyBorder="1" applyAlignment="1">
      <alignment vertical="top" wrapText="1"/>
    </xf>
    <xf numFmtId="0" fontId="34" fillId="0" borderId="10" xfId="337" applyFont="1" applyBorder="1" applyAlignment="1" applyProtection="1">
      <alignment vertical="top" wrapText="1"/>
      <protection locked="0"/>
    </xf>
    <xf numFmtId="0" fontId="17" fillId="0" borderId="5" xfId="45" applyFont="1" applyBorder="1" applyAlignment="1">
      <alignment horizontal="left" wrapText="1"/>
    </xf>
    <xf numFmtId="0" fontId="34" fillId="0" borderId="6" xfId="337" applyFont="1" applyBorder="1" applyAlignment="1">
      <alignment vertical="center" wrapText="1"/>
    </xf>
    <xf numFmtId="0" fontId="35" fillId="0" borderId="1" xfId="8" applyFont="1" applyBorder="1" applyAlignment="1">
      <alignment horizontal="left" vertical="top" wrapText="1"/>
    </xf>
    <xf numFmtId="0" fontId="17" fillId="0" borderId="4" xfId="45" applyFont="1" applyBorder="1" applyAlignment="1">
      <alignment horizontal="left" vertical="center" wrapText="1"/>
    </xf>
    <xf numFmtId="0" fontId="19" fillId="5" borderId="1" xfId="8" applyFont="1" applyFill="1" applyBorder="1" applyAlignment="1">
      <alignment horizontal="center" vertical="center"/>
    </xf>
    <xf numFmtId="0" fontId="19" fillId="5" borderId="1" xfId="8" applyFont="1" applyFill="1" applyBorder="1" applyAlignment="1">
      <alignment horizontal="center" vertical="center" wrapText="1"/>
    </xf>
    <xf numFmtId="0" fontId="12" fillId="0" borderId="1" xfId="45" applyFont="1" applyFill="1" applyBorder="1" applyAlignment="1">
      <alignment horizontal="center" vertical="center"/>
    </xf>
    <xf numFmtId="0" fontId="12" fillId="0" borderId="1" xfId="45" applyFont="1" applyFill="1" applyBorder="1" applyAlignment="1">
      <alignment horizontal="left" vertical="center" wrapText="1"/>
    </xf>
    <xf numFmtId="49" fontId="12" fillId="0" borderId="1" xfId="45" applyNumberFormat="1" applyFont="1" applyFill="1" applyBorder="1" applyAlignment="1">
      <alignment horizontal="center" vertical="center" wrapText="1"/>
    </xf>
    <xf numFmtId="49" fontId="17" fillId="0" borderId="1" xfId="45" applyNumberFormat="1" applyFont="1" applyFill="1" applyBorder="1" applyAlignment="1">
      <alignment horizontal="center" vertical="center" wrapText="1"/>
    </xf>
    <xf numFmtId="0" fontId="12" fillId="0" borderId="1" xfId="45" applyFont="1" applyFill="1" applyBorder="1" applyAlignment="1">
      <alignment vertical="center" wrapText="1"/>
    </xf>
    <xf numFmtId="0" fontId="27" fillId="0" borderId="1" xfId="0" applyFont="1" applyBorder="1" applyAlignment="1">
      <alignment horizontal="left" vertical="center" wrapText="1"/>
    </xf>
    <xf numFmtId="49" fontId="38" fillId="0" borderId="4" xfId="0" applyNumberFormat="1" applyFont="1" applyBorder="1" applyAlignment="1">
      <alignment horizontal="center" vertical="center" wrapText="1"/>
    </xf>
    <xf numFmtId="0" fontId="27" fillId="0" borderId="6" xfId="0" applyFont="1" applyBorder="1" applyAlignment="1">
      <alignment horizontal="left" vertical="center" wrapText="1"/>
    </xf>
    <xf numFmtId="49" fontId="38" fillId="0" borderId="8" xfId="0" applyNumberFormat="1" applyFont="1" applyBorder="1" applyAlignment="1">
      <alignment horizontal="center" vertical="center" wrapText="1"/>
    </xf>
    <xf numFmtId="0" fontId="23" fillId="0" borderId="0" xfId="4" applyFont="1" applyAlignment="1">
      <alignment horizontal="left" vertical="center"/>
    </xf>
    <xf numFmtId="0" fontId="39" fillId="0" borderId="0" xfId="1" applyFont="1" applyAlignment="1">
      <alignment horizontal="left" vertical="center"/>
    </xf>
    <xf numFmtId="0" fontId="0" fillId="0" borderId="4" xfId="45" applyFont="1" applyBorder="1" applyAlignment="1">
      <alignment horizontal="left" vertical="center" wrapText="1"/>
    </xf>
    <xf numFmtId="0" fontId="0" fillId="0" borderId="11" xfId="45" applyFont="1" applyBorder="1" applyAlignment="1">
      <alignment horizontal="left" vertical="center" wrapText="1"/>
    </xf>
    <xf numFmtId="0" fontId="0" fillId="0" borderId="5" xfId="45" applyFont="1" applyBorder="1" applyAlignment="1">
      <alignment horizontal="left" vertical="top" wrapText="1"/>
    </xf>
    <xf numFmtId="0" fontId="39" fillId="0" borderId="0" xfId="6" applyFont="1" applyAlignment="1" applyProtection="1">
      <alignment horizontal="left" vertical="center"/>
    </xf>
    <xf numFmtId="0" fontId="12" fillId="0" borderId="1" xfId="45" applyNumberFormat="1" applyFont="1" applyFill="1" applyBorder="1" applyAlignment="1">
      <alignment horizontal="center" vertical="center" wrapText="1"/>
    </xf>
    <xf numFmtId="166" fontId="40" fillId="0" borderId="0" xfId="0" applyNumberFormat="1" applyFont="1" applyBorder="1" applyAlignment="1">
      <alignment horizontal="left" vertical="center"/>
    </xf>
    <xf numFmtId="0" fontId="18" fillId="0" borderId="0" xfId="0" applyFont="1"/>
    <xf numFmtId="0" fontId="41" fillId="0" borderId="0" xfId="0" applyFont="1"/>
    <xf numFmtId="166" fontId="39" fillId="0" borderId="0" xfId="27" applyNumberFormat="1" applyFont="1" applyBorder="1" applyAlignment="1">
      <alignment horizontal="left" vertical="center"/>
    </xf>
    <xf numFmtId="0" fontId="0" fillId="0" borderId="0" xfId="0" applyFont="1" applyAlignment="1">
      <alignment vertical="center"/>
    </xf>
    <xf numFmtId="0" fontId="19" fillId="2" borderId="2" xfId="0" applyFont="1" applyFill="1" applyBorder="1" applyAlignment="1">
      <alignment vertical="center"/>
    </xf>
    <xf numFmtId="0" fontId="26" fillId="2" borderId="3" xfId="0" applyFont="1" applyFill="1" applyBorder="1" applyAlignment="1">
      <alignment vertical="center"/>
    </xf>
    <xf numFmtId="0" fontId="26" fillId="2" borderId="4" xfId="0" applyFont="1" applyFill="1" applyBorder="1" applyAlignment="1">
      <alignment vertical="center"/>
    </xf>
    <xf numFmtId="0" fontId="18" fillId="0" borderId="0" xfId="0" applyFont="1" applyAlignment="1">
      <alignment vertical="center"/>
    </xf>
    <xf numFmtId="0" fontId="41" fillId="0" borderId="0" xfId="0" applyFont="1" applyAlignment="1">
      <alignment vertical="center"/>
    </xf>
    <xf numFmtId="0" fontId="42" fillId="3" borderId="1" xfId="0" applyFont="1" applyFill="1" applyBorder="1" applyAlignment="1" applyProtection="1">
      <alignment vertical="center"/>
      <protection locked="0"/>
    </xf>
    <xf numFmtId="0" fontId="18" fillId="0" borderId="1" xfId="0" applyFont="1" applyFill="1" applyBorder="1" applyAlignment="1">
      <alignment vertical="center"/>
    </xf>
    <xf numFmtId="0" fontId="35" fillId="0" borderId="1" xfId="0" applyFont="1" applyBorder="1" applyAlignment="1">
      <alignment vertical="center"/>
    </xf>
    <xf numFmtId="37" fontId="42" fillId="3" borderId="1" xfId="0" applyNumberFormat="1" applyFont="1" applyFill="1" applyBorder="1" applyAlignment="1" applyProtection="1">
      <alignment vertical="center"/>
      <protection locked="0"/>
    </xf>
    <xf numFmtId="167" fontId="42" fillId="3" borderId="1" xfId="0" applyNumberFormat="1" applyFont="1" applyFill="1" applyBorder="1" applyAlignment="1" applyProtection="1">
      <alignment vertical="center"/>
      <protection locked="0"/>
    </xf>
    <xf numFmtId="0" fontId="35" fillId="0" borderId="0" xfId="0" applyFont="1" applyBorder="1" applyAlignment="1">
      <alignment vertical="center"/>
    </xf>
    <xf numFmtId="3" fontId="42" fillId="0" borderId="0" xfId="0" applyNumberFormat="1" applyFont="1" applyFill="1" applyBorder="1" applyAlignment="1" applyProtection="1">
      <alignment vertical="center"/>
    </xf>
    <xf numFmtId="0" fontId="35" fillId="0" borderId="0" xfId="0" applyFont="1" applyFill="1" applyBorder="1" applyAlignment="1" applyProtection="1">
      <alignment vertical="center"/>
    </xf>
    <xf numFmtId="0" fontId="0" fillId="0" borderId="0" xfId="0" applyFont="1"/>
    <xf numFmtId="0" fontId="43" fillId="2" borderId="2" xfId="0" applyFont="1" applyFill="1" applyBorder="1" applyAlignment="1">
      <alignment vertical="center"/>
    </xf>
    <xf numFmtId="0" fontId="41" fillId="0" borderId="0" xfId="0" applyFont="1" applyAlignment="1">
      <alignment vertical="top"/>
    </xf>
    <xf numFmtId="0" fontId="44" fillId="0" borderId="0" xfId="0" applyFont="1" applyBorder="1" applyAlignment="1">
      <alignment vertical="center" wrapText="1"/>
    </xf>
    <xf numFmtId="0" fontId="0" fillId="0" borderId="0" xfId="1" applyNumberFormat="1" applyFont="1">
      <alignment horizontal="left" vertical="center"/>
    </xf>
    <xf numFmtId="0" fontId="30" fillId="0" borderId="0" xfId="5" applyFont="1" applyAlignment="1" applyProtection="1">
      <alignment vertical="center"/>
    </xf>
    <xf numFmtId="0" fontId="0" fillId="0" borderId="4" xfId="45" applyFont="1" applyBorder="1" applyAlignment="1">
      <alignment horizontal="left" vertical="top" wrapText="1"/>
    </xf>
    <xf numFmtId="0" fontId="21" fillId="0" borderId="0" xfId="0" applyFont="1" applyAlignment="1">
      <alignment horizontal="center"/>
    </xf>
    <xf numFmtId="0" fontId="21" fillId="0" borderId="0" xfId="0" applyFont="1" applyBorder="1" applyAlignment="1">
      <alignment horizontal="center" vertical="center"/>
    </xf>
    <xf numFmtId="0" fontId="19" fillId="2" borderId="2" xfId="8" applyFont="1" applyFill="1" applyBorder="1" applyAlignment="1">
      <alignment horizontal="left" vertical="center"/>
    </xf>
    <xf numFmtId="0" fontId="19" fillId="2" borderId="4" xfId="8" applyFont="1" applyFill="1" applyBorder="1" applyAlignment="1">
      <alignment horizontal="left" vertical="center"/>
    </xf>
    <xf numFmtId="0" fontId="35" fillId="0" borderId="1" xfId="8" applyFont="1" applyBorder="1" applyAlignment="1">
      <alignment horizontal="left" vertical="top" wrapText="1"/>
    </xf>
    <xf numFmtId="0" fontId="31" fillId="0" borderId="5" xfId="0" applyFont="1" applyBorder="1" applyAlignment="1">
      <alignment vertical="top" wrapText="1"/>
    </xf>
    <xf numFmtId="0" fontId="31" fillId="0" borderId="11" xfId="0" applyFont="1" applyBorder="1" applyAlignment="1">
      <alignment vertical="top" wrapText="1"/>
    </xf>
    <xf numFmtId="0" fontId="31" fillId="0" borderId="12" xfId="0" applyFont="1" applyBorder="1" applyAlignment="1">
      <alignment vertical="top" wrapText="1"/>
    </xf>
    <xf numFmtId="0" fontId="45" fillId="3" borderId="2" xfId="522" applyFont="1" applyFill="1" applyBorder="1" applyAlignment="1" applyProtection="1">
      <alignment horizontal="left" vertical="center" indent="1"/>
      <protection locked="0"/>
    </xf>
    <xf numFmtId="0" fontId="45" fillId="3" borderId="4" xfId="522" applyFont="1" applyFill="1" applyBorder="1" applyAlignment="1" applyProtection="1">
      <alignment horizontal="left" vertical="center" indent="1"/>
      <protection locked="0"/>
    </xf>
    <xf numFmtId="0" fontId="44" fillId="0" borderId="2" xfId="0" applyFont="1" applyBorder="1" applyAlignment="1">
      <alignment vertical="center" wrapText="1"/>
    </xf>
    <xf numFmtId="0" fontId="44" fillId="0" borderId="3" xfId="0" applyFont="1" applyBorder="1" applyAlignment="1">
      <alignment vertical="center" wrapText="1"/>
    </xf>
    <xf numFmtId="0" fontId="44" fillId="0" borderId="4" xfId="0" applyFont="1" applyBorder="1" applyAlignment="1">
      <alignment vertical="center" wrapText="1"/>
    </xf>
    <xf numFmtId="0" fontId="42" fillId="3" borderId="2" xfId="0" applyFont="1" applyFill="1" applyBorder="1" applyAlignment="1" applyProtection="1">
      <alignment horizontal="left" vertical="top"/>
      <protection locked="0"/>
    </xf>
    <xf numFmtId="0" fontId="42" fillId="3" borderId="3" xfId="0" applyFont="1" applyFill="1" applyBorder="1" applyAlignment="1" applyProtection="1">
      <alignment horizontal="left" vertical="top"/>
      <protection locked="0"/>
    </xf>
    <xf numFmtId="0" fontId="42" fillId="3" borderId="4" xfId="0" applyFont="1" applyFill="1" applyBorder="1" applyAlignment="1" applyProtection="1">
      <alignment horizontal="left" vertical="top"/>
      <protection locked="0"/>
    </xf>
    <xf numFmtId="0" fontId="35" fillId="0" borderId="2" xfId="0" applyFont="1" applyBorder="1" applyAlignment="1">
      <alignment horizontal="center" vertical="center"/>
    </xf>
    <xf numFmtId="0" fontId="35" fillId="0" borderId="4" xfId="0" applyFont="1" applyBorder="1" applyAlignment="1">
      <alignment horizontal="center" vertical="center"/>
    </xf>
    <xf numFmtId="0" fontId="42" fillId="3" borderId="2" xfId="0" applyFont="1" applyFill="1" applyBorder="1" applyAlignment="1" applyProtection="1">
      <alignment horizontal="left" vertical="center" indent="1"/>
      <protection locked="0"/>
    </xf>
    <xf numFmtId="0" fontId="42" fillId="3" borderId="3" xfId="0" applyFont="1" applyFill="1" applyBorder="1" applyAlignment="1" applyProtection="1">
      <alignment horizontal="left" vertical="center" indent="1"/>
      <protection locked="0"/>
    </xf>
    <xf numFmtId="0" fontId="42" fillId="3" borderId="4" xfId="0" applyFont="1" applyFill="1" applyBorder="1" applyAlignment="1" applyProtection="1">
      <alignment horizontal="left" vertical="center" indent="1"/>
      <protection locked="0"/>
    </xf>
    <xf numFmtId="0" fontId="37" fillId="0" borderId="0" xfId="0" applyFont="1" applyAlignment="1">
      <alignment horizontal="center" vertical="center"/>
    </xf>
    <xf numFmtId="0" fontId="19" fillId="2" borderId="5" xfId="8" applyFont="1" applyFill="1" applyBorder="1" applyAlignment="1">
      <alignment horizontal="center" vertical="center"/>
    </xf>
    <xf numFmtId="0" fontId="19" fillId="2" borderId="6" xfId="8" applyFont="1" applyFill="1" applyBorder="1" applyAlignment="1">
      <alignment horizontal="center" vertical="center"/>
    </xf>
    <xf numFmtId="0" fontId="19" fillId="2" borderId="1" xfId="8" applyFont="1" applyFill="1" applyBorder="1">
      <alignment horizontal="center" vertical="center"/>
    </xf>
    <xf numFmtId="0" fontId="19" fillId="5" borderId="2" xfId="8" applyFont="1" applyFill="1" applyBorder="1" applyAlignment="1">
      <alignment horizontal="center" vertical="center"/>
    </xf>
    <xf numFmtId="0" fontId="19" fillId="5" borderId="4" xfId="8" applyFont="1" applyFill="1" applyBorder="1" applyAlignment="1">
      <alignment horizontal="center" vertical="center"/>
    </xf>
    <xf numFmtId="0" fontId="1" fillId="0" borderId="0" xfId="0" applyFont="1" applyAlignment="1">
      <alignment vertical="center"/>
    </xf>
    <xf numFmtId="0" fontId="12" fillId="4" borderId="2" xfId="45" applyFont="1" applyFill="1" applyBorder="1" applyAlignment="1">
      <alignment horizontal="left" vertical="top" wrapText="1"/>
    </xf>
    <xf numFmtId="0" fontId="12" fillId="4" borderId="3" xfId="45" applyFont="1" applyFill="1" applyBorder="1" applyAlignment="1">
      <alignment horizontal="left" vertical="top" wrapText="1"/>
    </xf>
    <xf numFmtId="0" fontId="12" fillId="4" borderId="4" xfId="45" applyFont="1" applyFill="1" applyBorder="1" applyAlignment="1">
      <alignment horizontal="left" vertical="top" wrapText="1"/>
    </xf>
  </cellXfs>
  <cellStyles count="716">
    <cellStyle name="Followed Hyperlink" xfId="3"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Hyperlink" xfId="2"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37" builtinId="8" hidden="1"/>
    <cellStyle name="Hyperlink" xfId="39" builtinId="8" hidden="1"/>
    <cellStyle name="Hyperlink" xfId="41" builtinId="8" hidden="1"/>
    <cellStyle name="Hyperlink" xfId="43"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cellStyle name="Hyperlink 2" xfId="28"/>
    <cellStyle name="Hyperlink 3" xfId="523"/>
    <cellStyle name="ICRHB Document Title" xfId="4"/>
    <cellStyle name="ICRHB Normal" xfId="1"/>
    <cellStyle name="ICRHB Paragraph Header" xfId="7"/>
    <cellStyle name="ICRHB Section Header" xfId="5"/>
    <cellStyle name="ICRHB Section Subheader" xfId="6"/>
    <cellStyle name="ICRHB Table Header" xfId="8"/>
    <cellStyle name="ICRHB Table Text" xfId="45"/>
    <cellStyle name="Normal" xfId="0" builtinId="0" customBuiltin="1"/>
    <cellStyle name="Normal 2" xfId="29"/>
    <cellStyle name="Normal 2 2" xfId="27"/>
    <cellStyle name="Normal 2 3" xfId="524"/>
    <cellStyle name="Normal 2 4" xfId="522"/>
    <cellStyle name="Normal 3" xfId="30"/>
  </cellStyles>
  <dxfs count="2">
    <dxf>
      <font>
        <color rgb="FF9C0006"/>
      </font>
      <fill>
        <patternFill>
          <bgColor rgb="FFFFC7CE"/>
        </patternFill>
      </fill>
    </dxf>
    <dxf>
      <font>
        <color rgb="FF006100"/>
      </font>
      <fill>
        <patternFill>
          <bgColor rgb="FFC6EF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2458720</xdr:colOff>
      <xdr:row>1</xdr:row>
      <xdr:rowOff>20320</xdr:rowOff>
    </xdr:from>
    <xdr:to>
      <xdr:col>2</xdr:col>
      <xdr:colOff>4216400</xdr:colOff>
      <xdr:row>3</xdr:row>
      <xdr:rowOff>42776</xdr:rowOff>
    </xdr:to>
    <xdr:pic>
      <xdr:nvPicPr>
        <xdr:cNvPr id="3" name="Picture 2" descr="IPMA-USA_1x.eps"/>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40480" y="203200"/>
          <a:ext cx="1757680" cy="510136"/>
        </a:xfrm>
        <a:prstGeom prst="rect">
          <a:avLst/>
        </a:prstGeom>
      </xdr:spPr>
    </xdr:pic>
    <xdr:clientData/>
  </xdr:twoCellAnchor>
  <xdr:twoCellAnchor editAs="oneCell">
    <xdr:from>
      <xdr:col>1</xdr:col>
      <xdr:colOff>167737</xdr:colOff>
      <xdr:row>13</xdr:row>
      <xdr:rowOff>264268</xdr:rowOff>
    </xdr:from>
    <xdr:to>
      <xdr:col>1</xdr:col>
      <xdr:colOff>805133</xdr:colOff>
      <xdr:row>14</xdr:row>
      <xdr:rowOff>31994</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4039" y="3254759"/>
          <a:ext cx="637396" cy="223009"/>
        </a:xfrm>
        <a:prstGeom prst="rect">
          <a:avLst/>
        </a:prstGeom>
      </xdr:spPr>
    </xdr:pic>
    <xdr:clientData/>
  </xdr:twoCellAnchor>
</xdr:wsDr>
</file>

<file path=xl/theme/theme1.xml><?xml version="1.0" encoding="utf-8"?>
<a:theme xmlns:a="http://schemas.openxmlformats.org/drawingml/2006/main" name="PMCert Color">
  <a:themeElements>
    <a:clrScheme name="Custom 279">
      <a:dk1>
        <a:sysClr val="windowText" lastClr="000000"/>
      </a:dk1>
      <a:lt1>
        <a:sysClr val="window" lastClr="FFFFFF"/>
      </a:lt1>
      <a:dk2>
        <a:srgbClr val="800000"/>
      </a:dk2>
      <a:lt2>
        <a:srgbClr val="0000FF"/>
      </a:lt2>
      <a:accent1>
        <a:srgbClr val="FAEADA"/>
      </a:accent1>
      <a:accent2>
        <a:srgbClr val="CCEEFF"/>
      </a:accent2>
      <a:accent3>
        <a:srgbClr val="DEFECE"/>
      </a:accent3>
      <a:accent4>
        <a:srgbClr val="EEDEFE"/>
      </a:accent4>
      <a:accent5>
        <a:srgbClr val="FFFFCC"/>
      </a:accent5>
      <a:accent6>
        <a:srgbClr val="F79646"/>
      </a:accent6>
      <a:hlink>
        <a:srgbClr val="0099EE"/>
      </a:hlink>
      <a:folHlink>
        <a:srgbClr val="CC00CC"/>
      </a:folHlink>
    </a:clrScheme>
    <a:fontScheme name="Office 2">
      <a:majorFont>
        <a:latin typeface="Calibri"/>
        <a:ea typeface=""/>
        <a:cs typeface=""/>
        <a:font script="Jpan" typeface="ＭＳ 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ＭＳ Ｐ明朝"/>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Cert-Operations@IPMA-USA.org?subject=Question%20about%20Management%20Complexity%20Form" TargetMode="External"/><Relationship Id="rId2" Type="http://schemas.openxmlformats.org/officeDocument/2006/relationships/hyperlink" Target="http://creativecommons.org/licenses/by-sa/4.0/" TargetMode="Externa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499984740745262"/>
  </sheetPr>
  <dimension ref="A2:D25"/>
  <sheetViews>
    <sheetView showGridLines="0" tabSelected="1" zoomScale="120" zoomScaleNormal="120" zoomScalePageLayoutView="125" workbookViewId="0">
      <selection activeCell="B3" sqref="B3"/>
    </sheetView>
  </sheetViews>
  <sheetFormatPr baseColWidth="10" defaultRowHeight="14" x14ac:dyDescent="0.15"/>
  <cols>
    <col min="1" max="1" width="5" style="6" customWidth="1"/>
    <col min="2" max="2" width="17" style="6" customWidth="1"/>
    <col min="3" max="3" width="69" style="6" customWidth="1"/>
    <col min="4" max="16384" width="11" style="6"/>
  </cols>
  <sheetData>
    <row r="2" spans="1:4" ht="23" customHeight="1" x14ac:dyDescent="0.15">
      <c r="A2" s="5"/>
      <c r="B2" s="61" t="s">
        <v>244</v>
      </c>
      <c r="D2" s="5"/>
    </row>
    <row r="3" spans="1:4" ht="15" customHeight="1" x14ac:dyDescent="0.15">
      <c r="A3" s="5"/>
      <c r="B3" s="62" t="s">
        <v>245</v>
      </c>
      <c r="C3" s="7"/>
      <c r="D3" s="5"/>
    </row>
    <row r="4" spans="1:4" ht="15" customHeight="1" x14ac:dyDescent="0.15">
      <c r="A4" s="5"/>
      <c r="B4" s="5"/>
      <c r="C4" s="7"/>
      <c r="D4" s="5"/>
    </row>
    <row r="5" spans="1:4" s="3" customFormat="1" ht="12" customHeight="1" x14ac:dyDescent="0.15">
      <c r="B5" s="93" t="s">
        <v>95</v>
      </c>
      <c r="C5" s="93"/>
    </row>
    <row r="6" spans="1:4" s="3" customFormat="1" ht="13" x14ac:dyDescent="0.15">
      <c r="B6" s="94" t="s">
        <v>96</v>
      </c>
      <c r="C6" s="94"/>
    </row>
    <row r="7" spans="1:4" ht="15" customHeight="1" x14ac:dyDescent="0.15"/>
    <row r="8" spans="1:4" s="1" customFormat="1" ht="18" customHeight="1" x14ac:dyDescent="0.15">
      <c r="B8" s="95" t="s">
        <v>0</v>
      </c>
      <c r="C8" s="96"/>
    </row>
    <row r="9" spans="1:4" s="2" customFormat="1" ht="13" x14ac:dyDescent="0.15">
      <c r="B9" s="97" t="s">
        <v>1</v>
      </c>
      <c r="C9" s="46" t="s">
        <v>2</v>
      </c>
    </row>
    <row r="10" spans="1:4" s="2" customFormat="1" ht="13" x14ac:dyDescent="0.15">
      <c r="B10" s="97"/>
      <c r="C10" s="47" t="s">
        <v>97</v>
      </c>
    </row>
    <row r="11" spans="1:4" s="3" customFormat="1" ht="13" x14ac:dyDescent="0.15">
      <c r="B11" s="48" t="s">
        <v>94</v>
      </c>
      <c r="C11" s="63" t="s">
        <v>253</v>
      </c>
    </row>
    <row r="12" spans="1:4" s="3" customFormat="1" ht="36" x14ac:dyDescent="0.15">
      <c r="B12" s="48" t="s">
        <v>254</v>
      </c>
      <c r="C12" s="49" t="s">
        <v>219</v>
      </c>
    </row>
    <row r="13" spans="1:4" s="3" customFormat="1" ht="36" x14ac:dyDescent="0.15">
      <c r="B13" s="48" t="s">
        <v>255</v>
      </c>
      <c r="C13" s="49" t="s">
        <v>220</v>
      </c>
    </row>
    <row r="14" spans="1:4" s="3" customFormat="1" ht="36" x14ac:dyDescent="0.15">
      <c r="A14" s="42"/>
      <c r="B14" s="98"/>
      <c r="C14" s="43" t="s">
        <v>110</v>
      </c>
      <c r="D14" s="42"/>
    </row>
    <row r="15" spans="1:4" s="3" customFormat="1" ht="13" x14ac:dyDescent="0.15">
      <c r="A15" s="42"/>
      <c r="B15" s="99"/>
      <c r="C15" s="45" t="s">
        <v>111</v>
      </c>
      <c r="D15" s="42"/>
    </row>
    <row r="16" spans="1:4" s="3" customFormat="1" ht="13" x14ac:dyDescent="0.15">
      <c r="A16" s="42"/>
      <c r="B16" s="100"/>
      <c r="C16" s="44" t="s">
        <v>112</v>
      </c>
      <c r="D16" s="42"/>
    </row>
    <row r="18" spans="2:3" s="1" customFormat="1" ht="18" customHeight="1" x14ac:dyDescent="0.15">
      <c r="B18" s="95" t="s">
        <v>256</v>
      </c>
      <c r="C18" s="96"/>
    </row>
    <row r="19" spans="2:3" s="3" customFormat="1" ht="53" customHeight="1" x14ac:dyDescent="0.15">
      <c r="B19" s="48" t="s">
        <v>250</v>
      </c>
      <c r="C19" s="92" t="s">
        <v>257</v>
      </c>
    </row>
    <row r="20" spans="2:3" s="3" customFormat="1" ht="13" x14ac:dyDescent="0.15">
      <c r="B20" s="97" t="s">
        <v>258</v>
      </c>
      <c r="C20" s="65" t="s">
        <v>259</v>
      </c>
    </row>
    <row r="21" spans="2:3" s="3" customFormat="1" ht="36" x14ac:dyDescent="0.15">
      <c r="B21" s="97"/>
      <c r="C21" s="64" t="s">
        <v>221</v>
      </c>
    </row>
    <row r="22" spans="2:3" s="3" customFormat="1" ht="13" x14ac:dyDescent="0.15">
      <c r="B22" s="97"/>
      <c r="C22" s="64" t="s">
        <v>260</v>
      </c>
    </row>
    <row r="23" spans="2:3" s="3" customFormat="1" ht="13" x14ac:dyDescent="0.15">
      <c r="C23" s="4"/>
    </row>
    <row r="25" spans="2:3" x14ac:dyDescent="0.15">
      <c r="B25" s="90" t="s">
        <v>243</v>
      </c>
    </row>
  </sheetData>
  <sheetProtection password="BD40" sheet="1" objects="1" scenarios="1"/>
  <customSheetViews>
    <customSheetView guid="{740DCA0A-182B-E649-BC90-296BE2BDEAB7}" scale="125" showGridLines="0" topLeftCell="A8">
      <selection activeCell="F10" sqref="F10"/>
      <pageMargins left="0.7" right="0.7" top="0.75" bottom="0.75" header="0.3" footer="0.3"/>
      <pageSetup paperSize="9" orientation="portrait" horizontalDpi="4294967292" verticalDpi="4294967292"/>
      <headerFooter>
        <oddFooter>&amp;L&amp;K000000IPMA ICR Handbook_x000D_&amp;KFF0000IPMA Internal Document&amp;C&amp;K000000&amp;P of &amp;N&amp;R&amp;K000000Management Complexity Ratings_x000D_v0.5, 30.05.2016</oddFooter>
      </headerFooter>
    </customSheetView>
  </customSheetViews>
  <mergeCells count="7">
    <mergeCell ref="B5:C5"/>
    <mergeCell ref="B6:C6"/>
    <mergeCell ref="B8:C8"/>
    <mergeCell ref="B20:B22"/>
    <mergeCell ref="B18:C18"/>
    <mergeCell ref="B9:B10"/>
    <mergeCell ref="B14:B16"/>
  </mergeCells>
  <phoneticPr fontId="11" type="noConversion"/>
  <hyperlinks>
    <hyperlink ref="C10" r:id="rId1"/>
    <hyperlink ref="C15" r:id="rId2"/>
  </hyperlinks>
  <pageMargins left="0.5" right="0.5" top="0.5" bottom="0.5" header="0.5" footer="0.5"/>
  <pageSetup orientation="portrait" horizontalDpi="4294967292" verticalDpi="429496729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499984740745262"/>
  </sheetPr>
  <dimension ref="B2:G28"/>
  <sheetViews>
    <sheetView showGridLines="0" zoomScale="125" zoomScaleNormal="125" zoomScalePageLayoutView="125" workbookViewId="0">
      <selection activeCell="D3" sqref="D3:E3"/>
    </sheetView>
  </sheetViews>
  <sheetFormatPr baseColWidth="10" defaultRowHeight="14" x14ac:dyDescent="0.15"/>
  <cols>
    <col min="1" max="1" width="5" style="69" customWidth="1"/>
    <col min="2" max="5" width="22" style="69" customWidth="1"/>
    <col min="6" max="6" width="3" style="69" customWidth="1"/>
    <col min="7" max="7" width="31" style="70" customWidth="1"/>
    <col min="8" max="16384" width="11" style="69"/>
  </cols>
  <sheetData>
    <row r="2" spans="2:7" ht="21" x14ac:dyDescent="0.15">
      <c r="B2" s="68" t="str">
        <f>Instructions!B2</f>
        <v>Candidate Pre-Screen</v>
      </c>
      <c r="D2" s="36" t="s">
        <v>68</v>
      </c>
    </row>
    <row r="3" spans="2:7" ht="16" x14ac:dyDescent="0.15">
      <c r="B3" s="71" t="s">
        <v>246</v>
      </c>
      <c r="D3" s="101"/>
      <c r="E3" s="102"/>
      <c r="F3"/>
      <c r="G3" s="77" t="str">
        <f>IF(D3="","Candidate name required","")</f>
        <v>Candidate name required</v>
      </c>
    </row>
    <row r="5" spans="2:7" s="76" customFormat="1" ht="18" customHeight="1" x14ac:dyDescent="0.15">
      <c r="B5" s="73" t="s">
        <v>223</v>
      </c>
      <c r="C5" s="74"/>
      <c r="D5" s="74"/>
      <c r="E5" s="75"/>
      <c r="G5" s="77"/>
    </row>
    <row r="6" spans="2:7" s="76" customFormat="1" ht="16" customHeight="1" x14ac:dyDescent="0.15">
      <c r="B6" s="109" t="s">
        <v>224</v>
      </c>
      <c r="C6" s="110"/>
      <c r="D6" s="78" t="s">
        <v>225</v>
      </c>
      <c r="E6" s="79"/>
      <c r="G6" s="77"/>
    </row>
    <row r="7" spans="2:7" s="76" customFormat="1" ht="16" customHeight="1" x14ac:dyDescent="0.15">
      <c r="B7" s="109" t="s">
        <v>226</v>
      </c>
      <c r="C7" s="110"/>
      <c r="D7" s="78" t="s">
        <v>227</v>
      </c>
      <c r="E7" s="79"/>
      <c r="G7" s="77"/>
    </row>
    <row r="8" spans="2:7" s="76" customFormat="1" ht="16" customHeight="1" x14ac:dyDescent="0.15">
      <c r="B8" s="80" t="s">
        <v>228</v>
      </c>
      <c r="C8" s="111"/>
      <c r="D8" s="112"/>
      <c r="E8" s="113"/>
      <c r="G8" s="77" t="str">
        <f>IF(C8="","Employer name required","")</f>
        <v>Employer name required</v>
      </c>
    </row>
    <row r="9" spans="2:7" s="76" customFormat="1" ht="16" customHeight="1" x14ac:dyDescent="0.15">
      <c r="B9" s="80" t="s">
        <v>229</v>
      </c>
      <c r="C9" s="111"/>
      <c r="D9" s="112"/>
      <c r="E9" s="113"/>
      <c r="G9" s="77"/>
    </row>
    <row r="10" spans="2:7" s="76" customFormat="1" ht="16" customHeight="1" x14ac:dyDescent="0.15">
      <c r="B10" s="80" t="s">
        <v>230</v>
      </c>
      <c r="C10" s="111"/>
      <c r="D10" s="112"/>
      <c r="E10" s="113"/>
      <c r="G10" s="77" t="str">
        <f>IF(C10="","Project, program, or portfolio name required","")</f>
        <v>Project, program, or portfolio name required</v>
      </c>
    </row>
    <row r="11" spans="2:7" s="76" customFormat="1" ht="16" customHeight="1" x14ac:dyDescent="0.15">
      <c r="B11" s="80" t="s">
        <v>231</v>
      </c>
      <c r="C11" s="81"/>
      <c r="D11" s="80" t="s">
        <v>232</v>
      </c>
      <c r="E11" s="81"/>
      <c r="G11" s="77" t="str">
        <f>IF(OR(C11="",E11=""),"Budget numbers required","")</f>
        <v>Budget numbers required</v>
      </c>
    </row>
    <row r="12" spans="2:7" s="76" customFormat="1" ht="16" customHeight="1" x14ac:dyDescent="0.15">
      <c r="B12" s="80" t="s">
        <v>233</v>
      </c>
      <c r="C12" s="81"/>
      <c r="D12" s="80" t="s">
        <v>234</v>
      </c>
      <c r="E12" s="81"/>
      <c r="G12" s="77" t="str">
        <f>IF(OR(C12="",E12=""),"Contract numbers required","")</f>
        <v>Contract numbers required</v>
      </c>
    </row>
    <row r="13" spans="2:7" s="76" customFormat="1" ht="16" customHeight="1" x14ac:dyDescent="0.15">
      <c r="B13" s="80" t="s">
        <v>235</v>
      </c>
      <c r="C13" s="82"/>
      <c r="D13" s="80" t="s">
        <v>236</v>
      </c>
      <c r="E13" s="82"/>
      <c r="G13" s="77" t="str">
        <f>IF(OR(C13="",E13=""),"Both dates required","")</f>
        <v>Both dates required</v>
      </c>
    </row>
    <row r="14" spans="2:7" s="76" customFormat="1" ht="16" customHeight="1" x14ac:dyDescent="0.15">
      <c r="B14" s="80" t="s">
        <v>237</v>
      </c>
      <c r="C14" s="81"/>
      <c r="D14" s="80" t="s">
        <v>238</v>
      </c>
      <c r="E14" s="81"/>
      <c r="G14" s="77" t="str">
        <f>IF(OR(C14="",E14=""),"Both labors hours required","")</f>
        <v>Both labors hours required</v>
      </c>
    </row>
    <row r="15" spans="2:7" s="72" customFormat="1" ht="12" x14ac:dyDescent="0.15">
      <c r="B15" s="83"/>
      <c r="C15" s="84"/>
      <c r="D15" s="85"/>
      <c r="E15" s="84"/>
      <c r="G15" s="77"/>
    </row>
    <row r="16" spans="2:7" s="86" customFormat="1" ht="12" x14ac:dyDescent="0.15">
      <c r="B16" s="114" t="s">
        <v>239</v>
      </c>
      <c r="C16" s="114"/>
      <c r="D16" s="114"/>
      <c r="E16" s="114"/>
      <c r="G16" s="70"/>
    </row>
    <row r="17" spans="2:7" s="86" customFormat="1" ht="12" x14ac:dyDescent="0.15">
      <c r="G17" s="70"/>
    </row>
    <row r="18" spans="2:7" s="76" customFormat="1" ht="18" customHeight="1" x14ac:dyDescent="0.15">
      <c r="B18" s="87" t="s">
        <v>240</v>
      </c>
      <c r="C18" s="74"/>
      <c r="D18" s="74"/>
      <c r="E18" s="75"/>
      <c r="G18" s="77"/>
    </row>
    <row r="19" spans="2:7" ht="13" customHeight="1" x14ac:dyDescent="0.15">
      <c r="B19" s="103" t="s">
        <v>241</v>
      </c>
      <c r="C19" s="104"/>
      <c r="D19" s="104"/>
      <c r="E19" s="105"/>
    </row>
    <row r="20" spans="2:7" ht="150" customHeight="1" x14ac:dyDescent="0.15">
      <c r="B20" s="106"/>
      <c r="C20" s="107"/>
      <c r="D20" s="107"/>
      <c r="E20" s="108"/>
      <c r="G20" s="88" t="str">
        <f>IF(B20="","Description required","")</f>
        <v>Description required</v>
      </c>
    </row>
    <row r="22" spans="2:7" s="76" customFormat="1" ht="18" customHeight="1" x14ac:dyDescent="0.15">
      <c r="B22" s="87" t="s">
        <v>242</v>
      </c>
      <c r="C22" s="74"/>
      <c r="D22" s="74"/>
      <c r="E22" s="75"/>
      <c r="G22" s="77"/>
    </row>
    <row r="23" spans="2:7" ht="13" customHeight="1" x14ac:dyDescent="0.15">
      <c r="B23" s="103" t="s">
        <v>241</v>
      </c>
      <c r="C23" s="104"/>
      <c r="D23" s="104"/>
      <c r="E23" s="105"/>
    </row>
    <row r="24" spans="2:7" ht="150" customHeight="1" x14ac:dyDescent="0.15">
      <c r="B24" s="106"/>
      <c r="C24" s="107"/>
      <c r="D24" s="107"/>
      <c r="E24" s="108"/>
      <c r="G24" s="88" t="str">
        <f>IF(B24="","Description required","")</f>
        <v>Description required</v>
      </c>
    </row>
    <row r="25" spans="2:7" ht="13" customHeight="1" x14ac:dyDescent="0.15">
      <c r="B25" s="89"/>
      <c r="C25" s="89"/>
      <c r="D25" s="89"/>
      <c r="E25" s="89"/>
    </row>
    <row r="26" spans="2:7" ht="13" customHeight="1" x14ac:dyDescent="0.15">
      <c r="B26" s="89"/>
      <c r="C26" s="89"/>
      <c r="D26" s="89"/>
      <c r="E26" s="89"/>
    </row>
    <row r="28" spans="2:7" x14ac:dyDescent="0.15">
      <c r="B28" t="str">
        <f>Instructions!B25</f>
        <v>version 2.0</v>
      </c>
    </row>
  </sheetData>
  <sheetProtection password="BD40" sheet="1" objects="1" scenarios="1"/>
  <mergeCells count="11">
    <mergeCell ref="D3:E3"/>
    <mergeCell ref="B19:E19"/>
    <mergeCell ref="B20:E20"/>
    <mergeCell ref="B23:E23"/>
    <mergeCell ref="B24:E24"/>
    <mergeCell ref="B6:C6"/>
    <mergeCell ref="B7:C7"/>
    <mergeCell ref="C8:E8"/>
    <mergeCell ref="C9:E9"/>
    <mergeCell ref="C10:E10"/>
    <mergeCell ref="B16:E16"/>
  </mergeCells>
  <dataValidations count="2">
    <dataValidation type="list" allowBlank="1" showInputMessage="1" showErrorMessage="1" sqref="D7">
      <formula1>"Director, Manager, Deputy, Assistant, Other"</formula1>
    </dataValidation>
    <dataValidation type="list" allowBlank="1" showInputMessage="1" showErrorMessage="1" sqref="D6">
      <formula1>"Project, Program, Portfolio"</formula1>
    </dataValidation>
  </dataValidations>
  <pageMargins left="0.75" right="0.75" top="0.5" bottom="0.5" header="0.5" footer="0.5"/>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499984740745262"/>
    <pageSetUpPr fitToPage="1"/>
  </sheetPr>
  <dimension ref="B2:I121"/>
  <sheetViews>
    <sheetView showGridLines="0" showZeros="0" zoomScale="120" zoomScaleNormal="120" workbookViewId="0">
      <pane xSplit="7" ySplit="6" topLeftCell="H7" activePane="bottomRight" state="frozenSplit"/>
      <selection pane="topRight" activeCell="H1" sqref="H1"/>
      <selection pane="bottomLeft" activeCell="A9" sqref="A9"/>
      <selection pane="bottomRight" activeCell="E2" sqref="E2:I3"/>
    </sheetView>
  </sheetViews>
  <sheetFormatPr baseColWidth="10" defaultRowHeight="13" x14ac:dyDescent="0.15"/>
  <cols>
    <col min="1" max="1" width="3" style="8" customWidth="1"/>
    <col min="2" max="2" width="6" style="15" customWidth="1"/>
    <col min="3" max="3" width="43" style="8" customWidth="1"/>
    <col min="4" max="7" width="11" style="8" customWidth="1"/>
    <col min="8" max="8" width="9" style="15" customWidth="1"/>
    <col min="9" max="9" width="60.796875" style="13" customWidth="1"/>
    <col min="10" max="10" width="10.796875" style="8" customWidth="1"/>
    <col min="11" max="16384" width="11" style="8"/>
  </cols>
  <sheetData>
    <row r="2" spans="2:9" s="34" customFormat="1" ht="20" customHeight="1" x14ac:dyDescent="0.15">
      <c r="B2" s="37"/>
      <c r="C2" s="34" t="str">
        <f>Instructions!B2</f>
        <v>Candidate Pre-Screen</v>
      </c>
      <c r="D2" s="38"/>
      <c r="E2" s="36" t="s">
        <v>68</v>
      </c>
      <c r="F2" s="69"/>
      <c r="G2" s="38"/>
      <c r="H2" s="9"/>
      <c r="I2" s="41"/>
    </row>
    <row r="3" spans="2:9" s="34" customFormat="1" ht="20" customHeight="1" x14ac:dyDescent="0.15">
      <c r="B3" s="37"/>
      <c r="C3" s="66" t="s">
        <v>247</v>
      </c>
      <c r="D3" s="38"/>
      <c r="E3" s="120">
        <f>Sample!D3</f>
        <v>0</v>
      </c>
      <c r="F3" s="120"/>
      <c r="G3" s="120"/>
      <c r="H3" s="91" t="str">
        <f>IF(LEN(E3)&lt;2,"Please enter name in Sample worksheet","")</f>
        <v>Please enter name in Sample worksheet</v>
      </c>
    </row>
    <row r="4" spans="2:9" ht="15" customHeight="1" x14ac:dyDescent="0.15"/>
    <row r="5" spans="2:9" s="21" customFormat="1" ht="22" customHeight="1" x14ac:dyDescent="0.15">
      <c r="B5" s="115" t="s">
        <v>4</v>
      </c>
      <c r="C5" s="115" t="s">
        <v>3</v>
      </c>
      <c r="D5" s="117" t="s">
        <v>62</v>
      </c>
      <c r="E5" s="117"/>
      <c r="F5" s="117"/>
      <c r="G5" s="117"/>
      <c r="H5" s="118" t="s">
        <v>251</v>
      </c>
      <c r="I5" s="119"/>
    </row>
    <row r="6" spans="2:9" s="21" customFormat="1" ht="30" customHeight="1" x14ac:dyDescent="0.15">
      <c r="B6" s="116"/>
      <c r="C6" s="116"/>
      <c r="D6" s="28" t="s">
        <v>115</v>
      </c>
      <c r="E6" s="28" t="s">
        <v>66</v>
      </c>
      <c r="F6" s="28" t="s">
        <v>67</v>
      </c>
      <c r="G6" s="28" t="s">
        <v>63</v>
      </c>
      <c r="H6" s="50" t="s">
        <v>250</v>
      </c>
      <c r="I6" s="51" t="s">
        <v>113</v>
      </c>
    </row>
    <row r="7" spans="2:9" ht="40" customHeight="1" x14ac:dyDescent="0.15">
      <c r="B7" s="33">
        <v>1</v>
      </c>
      <c r="C7" s="121" t="s">
        <v>99</v>
      </c>
      <c r="D7" s="122"/>
      <c r="E7" s="122"/>
      <c r="F7" s="122"/>
      <c r="G7" s="123"/>
      <c r="I7" s="23"/>
    </row>
    <row r="8" spans="2:9" ht="26" x14ac:dyDescent="0.15">
      <c r="B8" s="32">
        <f>B7+0.1</f>
        <v>1.1000000000000001</v>
      </c>
      <c r="C8" s="53" t="s">
        <v>132</v>
      </c>
      <c r="D8" s="55" t="s">
        <v>5</v>
      </c>
      <c r="E8" s="55" t="s">
        <v>6</v>
      </c>
      <c r="F8" s="55" t="s">
        <v>7</v>
      </c>
      <c r="G8" s="55" t="s">
        <v>69</v>
      </c>
      <c r="H8" s="22"/>
      <c r="I8" s="39"/>
    </row>
    <row r="9" spans="2:9" ht="26" x14ac:dyDescent="0.15">
      <c r="B9" s="32">
        <f t="shared" ref="B9:B12" si="0">B8+0.1</f>
        <v>1.2000000000000002</v>
      </c>
      <c r="C9" s="53" t="s">
        <v>131</v>
      </c>
      <c r="D9" s="55" t="s">
        <v>8</v>
      </c>
      <c r="E9" s="55" t="s">
        <v>9</v>
      </c>
      <c r="F9" s="55" t="s">
        <v>10</v>
      </c>
      <c r="G9" s="55" t="s">
        <v>11</v>
      </c>
      <c r="H9" s="22"/>
      <c r="I9" s="39"/>
    </row>
    <row r="10" spans="2:9" ht="36" x14ac:dyDescent="0.15">
      <c r="B10" s="32">
        <f t="shared" si="0"/>
        <v>1.3000000000000003</v>
      </c>
      <c r="C10" s="53" t="s">
        <v>133</v>
      </c>
      <c r="D10" s="55" t="s">
        <v>16</v>
      </c>
      <c r="E10" s="55" t="s">
        <v>17</v>
      </c>
      <c r="F10" s="55" t="s">
        <v>18</v>
      </c>
      <c r="G10" s="55" t="s">
        <v>19</v>
      </c>
      <c r="H10" s="22"/>
      <c r="I10" s="39"/>
    </row>
    <row r="11" spans="2:9" ht="26" x14ac:dyDescent="0.15">
      <c r="B11" s="32">
        <f t="shared" si="0"/>
        <v>1.4000000000000004</v>
      </c>
      <c r="C11" s="53" t="s">
        <v>153</v>
      </c>
      <c r="D11" s="55" t="s">
        <v>12</v>
      </c>
      <c r="E11" s="55" t="s">
        <v>13</v>
      </c>
      <c r="F11" s="55" t="s">
        <v>14</v>
      </c>
      <c r="G11" s="55" t="s">
        <v>15</v>
      </c>
      <c r="H11" s="22"/>
      <c r="I11" s="39"/>
    </row>
    <row r="12" spans="2:9" ht="24" x14ac:dyDescent="0.15">
      <c r="B12" s="32">
        <f t="shared" si="0"/>
        <v>1.5000000000000004</v>
      </c>
      <c r="C12" s="53" t="s">
        <v>56</v>
      </c>
      <c r="D12" s="55" t="s">
        <v>25</v>
      </c>
      <c r="E12" s="55" t="s">
        <v>26</v>
      </c>
      <c r="F12" s="55" t="s">
        <v>27</v>
      </c>
      <c r="G12" s="55" t="s">
        <v>28</v>
      </c>
      <c r="H12" s="22"/>
      <c r="I12" s="39"/>
    </row>
    <row r="13" spans="2:9" s="16" customFormat="1" ht="24" customHeight="1" x14ac:dyDescent="0.15">
      <c r="G13" s="16" t="s">
        <v>108</v>
      </c>
      <c r="H13" s="31" t="str">
        <f t="shared" ref="H13" si="1">IF(SUM(H8:H12)=0,"",ROUNDDOWN(AVERAGE(H8:H12),1))</f>
        <v/>
      </c>
      <c r="I13" s="40"/>
    </row>
    <row r="14" spans="2:9" x14ac:dyDescent="0.15">
      <c r="C14" s="13"/>
      <c r="D14" s="25"/>
      <c r="E14" s="25"/>
      <c r="F14" s="25"/>
      <c r="G14" s="25"/>
    </row>
    <row r="15" spans="2:9" ht="60" customHeight="1" x14ac:dyDescent="0.15">
      <c r="B15" s="33">
        <v>2</v>
      </c>
      <c r="C15" s="121" t="s">
        <v>100</v>
      </c>
      <c r="D15" s="122"/>
      <c r="E15" s="122"/>
      <c r="F15" s="122"/>
      <c r="G15" s="123"/>
    </row>
    <row r="16" spans="2:9" ht="26" x14ac:dyDescent="0.15">
      <c r="B16" s="52">
        <f>B15+0.1</f>
        <v>2.1</v>
      </c>
      <c r="C16" s="53" t="s">
        <v>171</v>
      </c>
      <c r="D16" s="54" t="s">
        <v>116</v>
      </c>
      <c r="E16" s="54" t="s">
        <v>117</v>
      </c>
      <c r="F16" s="54" t="s">
        <v>118</v>
      </c>
      <c r="G16" s="54" t="s">
        <v>119</v>
      </c>
      <c r="H16" s="22"/>
      <c r="I16" s="39"/>
    </row>
    <row r="17" spans="2:9" ht="14" x14ac:dyDescent="0.15">
      <c r="B17" s="52">
        <f t="shared" ref="B17:B19" si="2">B16+0.1</f>
        <v>2.2000000000000002</v>
      </c>
      <c r="C17" s="53" t="s">
        <v>172</v>
      </c>
      <c r="D17" s="54" t="s">
        <v>116</v>
      </c>
      <c r="E17" s="54" t="s">
        <v>117</v>
      </c>
      <c r="F17" s="54" t="s">
        <v>118</v>
      </c>
      <c r="G17" s="54" t="s">
        <v>119</v>
      </c>
      <c r="H17" s="22"/>
      <c r="I17" s="39"/>
    </row>
    <row r="18" spans="2:9" ht="14" x14ac:dyDescent="0.15">
      <c r="B18" s="52">
        <f t="shared" si="2"/>
        <v>2.3000000000000003</v>
      </c>
      <c r="C18" s="53" t="s">
        <v>154</v>
      </c>
      <c r="D18" s="55" t="s">
        <v>20</v>
      </c>
      <c r="E18" s="55" t="s">
        <v>21</v>
      </c>
      <c r="F18" s="55" t="s">
        <v>22</v>
      </c>
      <c r="G18" s="55" t="s">
        <v>23</v>
      </c>
      <c r="H18" s="22"/>
      <c r="I18" s="39"/>
    </row>
    <row r="19" spans="2:9" ht="39" x14ac:dyDescent="0.15">
      <c r="B19" s="52">
        <f t="shared" si="2"/>
        <v>2.4000000000000004</v>
      </c>
      <c r="C19" s="53" t="s">
        <v>155</v>
      </c>
      <c r="D19" s="54" t="s">
        <v>32</v>
      </c>
      <c r="E19" s="54" t="s">
        <v>33</v>
      </c>
      <c r="F19" s="54" t="s">
        <v>65</v>
      </c>
      <c r="G19" s="54" t="s">
        <v>34</v>
      </c>
      <c r="H19" s="22"/>
      <c r="I19" s="39"/>
    </row>
    <row r="20" spans="2:9" s="16" customFormat="1" ht="24" customHeight="1" x14ac:dyDescent="0.15">
      <c r="G20" s="16" t="s">
        <v>108</v>
      </c>
      <c r="H20" s="31" t="str">
        <f t="shared" ref="H20" si="3">IF(SUM(H16:H19)=0,"",ROUNDDOWN(AVERAGE(H16:H19),1))</f>
        <v/>
      </c>
      <c r="I20" s="40"/>
    </row>
    <row r="21" spans="2:9" x14ac:dyDescent="0.15">
      <c r="C21" s="13"/>
      <c r="D21" s="25"/>
      <c r="E21" s="25"/>
      <c r="F21" s="25"/>
      <c r="G21" s="25"/>
    </row>
    <row r="22" spans="2:9" ht="60" customHeight="1" x14ac:dyDescent="0.15">
      <c r="B22" s="33">
        <v>3</v>
      </c>
      <c r="C22" s="121" t="s">
        <v>101</v>
      </c>
      <c r="D22" s="122"/>
      <c r="E22" s="122"/>
      <c r="F22" s="122"/>
      <c r="G22" s="123"/>
    </row>
    <row r="23" spans="2:9" ht="26" x14ac:dyDescent="0.15">
      <c r="B23" s="52">
        <f>B22+0.1</f>
        <v>3.1</v>
      </c>
      <c r="C23" s="56" t="s">
        <v>156</v>
      </c>
      <c r="D23" s="54" t="s">
        <v>33</v>
      </c>
      <c r="E23" s="54" t="s">
        <v>35</v>
      </c>
      <c r="F23" s="54" t="s">
        <v>65</v>
      </c>
      <c r="G23" s="54" t="s">
        <v>34</v>
      </c>
      <c r="H23" s="22"/>
      <c r="I23" s="39"/>
    </row>
    <row r="24" spans="2:9" ht="26" x14ac:dyDescent="0.15">
      <c r="B24" s="52">
        <f t="shared" ref="B24:B26" si="4">B23+0.1</f>
        <v>3.2</v>
      </c>
      <c r="C24" s="53" t="s">
        <v>57</v>
      </c>
      <c r="D24" s="54" t="s">
        <v>33</v>
      </c>
      <c r="E24" s="54" t="s">
        <v>35</v>
      </c>
      <c r="F24" s="54" t="s">
        <v>65</v>
      </c>
      <c r="G24" s="54" t="s">
        <v>34</v>
      </c>
      <c r="H24" s="22"/>
      <c r="I24" s="39"/>
    </row>
    <row r="25" spans="2:9" ht="14" x14ac:dyDescent="0.15">
      <c r="B25" s="52">
        <f t="shared" si="4"/>
        <v>3.3000000000000003</v>
      </c>
      <c r="C25" s="53" t="s">
        <v>60</v>
      </c>
      <c r="D25" s="54" t="s">
        <v>157</v>
      </c>
      <c r="E25" s="54" t="s">
        <v>37</v>
      </c>
      <c r="F25" s="54" t="s">
        <v>36</v>
      </c>
      <c r="G25" s="54" t="s">
        <v>120</v>
      </c>
      <c r="H25" s="22"/>
      <c r="I25" s="39"/>
    </row>
    <row r="26" spans="2:9" ht="26" x14ac:dyDescent="0.15">
      <c r="B26" s="52">
        <f t="shared" si="4"/>
        <v>3.4000000000000004</v>
      </c>
      <c r="C26" s="53" t="s">
        <v>121</v>
      </c>
      <c r="D26" s="54" t="s">
        <v>33</v>
      </c>
      <c r="E26" s="54" t="s">
        <v>35</v>
      </c>
      <c r="F26" s="54" t="s">
        <v>65</v>
      </c>
      <c r="G26" s="54" t="s">
        <v>34</v>
      </c>
      <c r="H26" s="22"/>
      <c r="I26" s="39"/>
    </row>
    <row r="27" spans="2:9" ht="26" x14ac:dyDescent="0.15">
      <c r="B27" s="52">
        <f>B26+0.1</f>
        <v>3.5000000000000004</v>
      </c>
      <c r="C27" s="53" t="s">
        <v>122</v>
      </c>
      <c r="D27" s="54" t="s">
        <v>38</v>
      </c>
      <c r="E27" s="54" t="s">
        <v>39</v>
      </c>
      <c r="F27" s="54" t="s">
        <v>40</v>
      </c>
      <c r="G27" s="54" t="s">
        <v>41</v>
      </c>
      <c r="H27" s="22"/>
      <c r="I27" s="39"/>
    </row>
    <row r="28" spans="2:9" s="16" customFormat="1" ht="24" customHeight="1" x14ac:dyDescent="0.15">
      <c r="G28" s="16" t="s">
        <v>108</v>
      </c>
      <c r="H28" s="31" t="str">
        <f t="shared" ref="H28" si="5">IF(SUM(H23:H27)=0,"",ROUNDDOWN(AVERAGE(H23:H27),1))</f>
        <v/>
      </c>
      <c r="I28" s="40"/>
    </row>
    <row r="29" spans="2:9" x14ac:dyDescent="0.15">
      <c r="C29" s="13"/>
      <c r="D29" s="25"/>
      <c r="E29" s="25"/>
      <c r="F29" s="25"/>
      <c r="G29" s="25"/>
    </row>
    <row r="30" spans="2:9" ht="43" customHeight="1" x14ac:dyDescent="0.15">
      <c r="B30" s="33">
        <v>4</v>
      </c>
      <c r="C30" s="121" t="s">
        <v>102</v>
      </c>
      <c r="D30" s="122"/>
      <c r="E30" s="122"/>
      <c r="F30" s="122"/>
      <c r="G30" s="123"/>
    </row>
    <row r="31" spans="2:9" ht="39" x14ac:dyDescent="0.15">
      <c r="B31" s="52">
        <f>B30+0.1</f>
        <v>4.0999999999999996</v>
      </c>
      <c r="C31" s="53" t="s">
        <v>160</v>
      </c>
      <c r="D31" s="54" t="s">
        <v>149</v>
      </c>
      <c r="E31" s="54" t="s">
        <v>146</v>
      </c>
      <c r="F31" s="54" t="s">
        <v>148</v>
      </c>
      <c r="G31" s="54" t="s">
        <v>150</v>
      </c>
      <c r="H31" s="22"/>
      <c r="I31" s="39"/>
    </row>
    <row r="32" spans="2:9" ht="26" x14ac:dyDescent="0.15">
      <c r="B32" s="52">
        <f t="shared" ref="B32:B34" si="6">B31+0.1</f>
        <v>4.1999999999999993</v>
      </c>
      <c r="C32" s="53" t="s">
        <v>147</v>
      </c>
      <c r="D32" s="54" t="s">
        <v>123</v>
      </c>
      <c r="E32" s="54" t="s">
        <v>116</v>
      </c>
      <c r="F32" s="54" t="s">
        <v>124</v>
      </c>
      <c r="G32" s="54" t="s">
        <v>125</v>
      </c>
      <c r="H32" s="22"/>
      <c r="I32" s="39"/>
    </row>
    <row r="33" spans="2:9" ht="26" x14ac:dyDescent="0.15">
      <c r="B33" s="52">
        <f t="shared" si="6"/>
        <v>4.2999999999999989</v>
      </c>
      <c r="C33" s="53" t="s">
        <v>126</v>
      </c>
      <c r="D33" s="54" t="s">
        <v>149</v>
      </c>
      <c r="E33" s="54" t="s">
        <v>146</v>
      </c>
      <c r="F33" s="54" t="s">
        <v>148</v>
      </c>
      <c r="G33" s="54" t="s">
        <v>150</v>
      </c>
      <c r="H33" s="22"/>
      <c r="I33" s="39"/>
    </row>
    <row r="34" spans="2:9" ht="14" x14ac:dyDescent="0.15">
      <c r="B34" s="52">
        <f t="shared" si="6"/>
        <v>4.3999999999999986</v>
      </c>
      <c r="C34" s="53" t="s">
        <v>158</v>
      </c>
      <c r="D34" s="54" t="s">
        <v>22</v>
      </c>
      <c r="E34" s="54" t="s">
        <v>40</v>
      </c>
      <c r="F34" s="54" t="s">
        <v>21</v>
      </c>
      <c r="G34" s="54" t="s">
        <v>159</v>
      </c>
      <c r="H34" s="22"/>
      <c r="I34" s="39"/>
    </row>
    <row r="35" spans="2:9" s="16" customFormat="1" ht="24" customHeight="1" x14ac:dyDescent="0.15">
      <c r="G35" s="16" t="s">
        <v>108</v>
      </c>
      <c r="H35" s="31" t="str">
        <f t="shared" ref="H35" si="7">IF(SUM(H31:H34)=0,"",ROUNDDOWN(AVERAGE(H31:H34),1))</f>
        <v/>
      </c>
      <c r="I35" s="40"/>
    </row>
    <row r="36" spans="2:9" x14ac:dyDescent="0.15">
      <c r="C36" s="13"/>
      <c r="D36" s="25"/>
      <c r="E36" s="25"/>
      <c r="F36" s="25"/>
      <c r="G36" s="25"/>
    </row>
    <row r="37" spans="2:9" s="14" customFormat="1" ht="83" customHeight="1" x14ac:dyDescent="0.15">
      <c r="B37" s="33">
        <v>5</v>
      </c>
      <c r="C37" s="121" t="s">
        <v>103</v>
      </c>
      <c r="D37" s="122"/>
      <c r="E37" s="122"/>
      <c r="F37" s="122"/>
      <c r="G37" s="123"/>
      <c r="H37" s="15"/>
      <c r="I37" s="13"/>
    </row>
    <row r="38" spans="2:9" ht="26" x14ac:dyDescent="0.15">
      <c r="B38" s="32">
        <f>B37+0.1</f>
        <v>5.0999999999999996</v>
      </c>
      <c r="C38" s="53" t="s">
        <v>161</v>
      </c>
      <c r="D38" s="54" t="s">
        <v>162</v>
      </c>
      <c r="E38" s="54" t="s">
        <v>163</v>
      </c>
      <c r="F38" s="54" t="s">
        <v>164</v>
      </c>
      <c r="G38" s="54" t="s">
        <v>165</v>
      </c>
      <c r="H38" s="22"/>
      <c r="I38" s="39"/>
    </row>
    <row r="39" spans="2:9" ht="26" x14ac:dyDescent="0.15">
      <c r="B39" s="32">
        <f t="shared" ref="B39:B41" si="8">B38+0.1</f>
        <v>5.1999999999999993</v>
      </c>
      <c r="C39" s="53" t="s">
        <v>166</v>
      </c>
      <c r="D39" s="54" t="s">
        <v>47</v>
      </c>
      <c r="E39" s="54" t="s">
        <v>40</v>
      </c>
      <c r="F39" s="54" t="s">
        <v>22</v>
      </c>
      <c r="G39" s="54" t="s">
        <v>152</v>
      </c>
      <c r="H39" s="22"/>
      <c r="I39" s="39"/>
    </row>
    <row r="40" spans="2:9" ht="26" x14ac:dyDescent="0.15">
      <c r="B40" s="32">
        <f t="shared" si="8"/>
        <v>5.2999999999999989</v>
      </c>
      <c r="C40" s="53" t="s">
        <v>151</v>
      </c>
      <c r="D40" s="54" t="s">
        <v>43</v>
      </c>
      <c r="E40" s="54" t="s">
        <v>44</v>
      </c>
      <c r="F40" s="54" t="s">
        <v>45</v>
      </c>
      <c r="G40" s="54" t="s">
        <v>46</v>
      </c>
      <c r="H40" s="22"/>
      <c r="I40" s="39"/>
    </row>
    <row r="41" spans="2:9" ht="14" x14ac:dyDescent="0.15">
      <c r="B41" s="32">
        <f t="shared" si="8"/>
        <v>5.3999999999999986</v>
      </c>
      <c r="C41" s="53" t="s">
        <v>58</v>
      </c>
      <c r="D41" s="54" t="s">
        <v>48</v>
      </c>
      <c r="E41" s="54" t="s">
        <v>49</v>
      </c>
      <c r="F41" s="54" t="s">
        <v>24</v>
      </c>
      <c r="G41" s="54" t="s">
        <v>50</v>
      </c>
      <c r="H41" s="22"/>
      <c r="I41" s="39"/>
    </row>
    <row r="42" spans="2:9" s="16" customFormat="1" ht="24" customHeight="1" x14ac:dyDescent="0.15">
      <c r="G42" s="16" t="s">
        <v>108</v>
      </c>
      <c r="H42" s="31" t="str">
        <f t="shared" ref="H42" si="9">IF(SUM(H38:H41)=0,"",ROUNDDOWN(AVERAGE(H38:H41),1))</f>
        <v/>
      </c>
      <c r="I42" s="40"/>
    </row>
    <row r="43" spans="2:9" x14ac:dyDescent="0.15">
      <c r="C43" s="13"/>
      <c r="D43" s="25"/>
      <c r="E43" s="25"/>
      <c r="F43" s="25"/>
      <c r="G43" s="25"/>
    </row>
    <row r="44" spans="2:9" ht="46" customHeight="1" x14ac:dyDescent="0.15">
      <c r="B44" s="33">
        <v>6</v>
      </c>
      <c r="C44" s="121" t="s">
        <v>104</v>
      </c>
      <c r="D44" s="122"/>
      <c r="E44" s="122"/>
      <c r="F44" s="122"/>
      <c r="G44" s="123"/>
    </row>
    <row r="45" spans="2:9" ht="26" x14ac:dyDescent="0.15">
      <c r="B45" s="32">
        <f>B44+0.1</f>
        <v>6.1</v>
      </c>
      <c r="C45" s="53" t="s">
        <v>140</v>
      </c>
      <c r="D45" s="54" t="s">
        <v>52</v>
      </c>
      <c r="E45" s="54" t="s">
        <v>53</v>
      </c>
      <c r="F45" s="54" t="s">
        <v>54</v>
      </c>
      <c r="G45" s="54" t="s">
        <v>55</v>
      </c>
      <c r="H45" s="22"/>
      <c r="I45" s="39"/>
    </row>
    <row r="46" spans="2:9" ht="26" x14ac:dyDescent="0.15">
      <c r="B46" s="32">
        <f>B45+0.1</f>
        <v>6.1999999999999993</v>
      </c>
      <c r="C46" s="53" t="s">
        <v>141</v>
      </c>
      <c r="D46" s="54" t="s">
        <v>52</v>
      </c>
      <c r="E46" s="54" t="s">
        <v>53</v>
      </c>
      <c r="F46" s="54" t="s">
        <v>54</v>
      </c>
      <c r="G46" s="54" t="s">
        <v>55</v>
      </c>
      <c r="H46" s="22"/>
      <c r="I46" s="39"/>
    </row>
    <row r="47" spans="2:9" ht="26" x14ac:dyDescent="0.15">
      <c r="B47" s="32">
        <f t="shared" ref="B47" si="10">B46+0.1</f>
        <v>6.2999999999999989</v>
      </c>
      <c r="C47" s="53" t="s">
        <v>142</v>
      </c>
      <c r="D47" s="54" t="s">
        <v>123</v>
      </c>
      <c r="E47" s="54" t="s">
        <v>145</v>
      </c>
      <c r="F47" s="54" t="s">
        <v>144</v>
      </c>
      <c r="G47" s="54" t="s">
        <v>143</v>
      </c>
      <c r="H47" s="22"/>
      <c r="I47" s="39"/>
    </row>
    <row r="48" spans="2:9" s="16" customFormat="1" ht="24" customHeight="1" x14ac:dyDescent="0.15">
      <c r="G48" s="16" t="s">
        <v>108</v>
      </c>
      <c r="H48" s="31" t="str">
        <f t="shared" ref="H48" si="11">IF(SUM(H45:H47)=0,"",ROUNDDOWN(AVERAGE(H45:H47),1))</f>
        <v/>
      </c>
      <c r="I48" s="40"/>
    </row>
    <row r="49" spans="2:9" x14ac:dyDescent="0.15">
      <c r="C49" s="13"/>
      <c r="D49" s="25"/>
      <c r="E49" s="25"/>
      <c r="F49" s="25"/>
      <c r="G49" s="25"/>
    </row>
    <row r="50" spans="2:9" ht="54" customHeight="1" x14ac:dyDescent="0.15">
      <c r="B50" s="33">
        <v>7</v>
      </c>
      <c r="C50" s="121" t="s">
        <v>105</v>
      </c>
      <c r="D50" s="122"/>
      <c r="E50" s="122"/>
      <c r="F50" s="122"/>
      <c r="G50" s="123"/>
    </row>
    <row r="51" spans="2:9" ht="26" x14ac:dyDescent="0.15">
      <c r="B51" s="52">
        <f>B50+0.1</f>
        <v>7.1</v>
      </c>
      <c r="C51" s="53" t="s">
        <v>127</v>
      </c>
      <c r="D51" s="54">
        <v>1</v>
      </c>
      <c r="E51" s="54">
        <v>2</v>
      </c>
      <c r="F51" s="54" t="s">
        <v>61</v>
      </c>
      <c r="G51" s="54" t="s">
        <v>51</v>
      </c>
      <c r="H51" s="22"/>
      <c r="I51" s="39"/>
    </row>
    <row r="52" spans="2:9" ht="26" x14ac:dyDescent="0.15">
      <c r="B52" s="52">
        <f t="shared" ref="B52:B54" si="12">B51+0.1</f>
        <v>7.1999999999999993</v>
      </c>
      <c r="C52" s="53" t="s">
        <v>212</v>
      </c>
      <c r="D52" s="54">
        <v>1</v>
      </c>
      <c r="E52" s="54">
        <v>2</v>
      </c>
      <c r="F52" s="54" t="s">
        <v>61</v>
      </c>
      <c r="G52" s="54" t="s">
        <v>51</v>
      </c>
      <c r="H52" s="22"/>
      <c r="I52" s="39"/>
    </row>
    <row r="53" spans="2:9" ht="14" x14ac:dyDescent="0.15">
      <c r="B53" s="52">
        <f t="shared" si="12"/>
        <v>7.2999999999999989</v>
      </c>
      <c r="C53" s="53" t="s">
        <v>59</v>
      </c>
      <c r="D53" s="54">
        <v>1</v>
      </c>
      <c r="E53" s="54">
        <v>2</v>
      </c>
      <c r="F53" s="54" t="s">
        <v>61</v>
      </c>
      <c r="G53" s="54" t="s">
        <v>51</v>
      </c>
      <c r="H53" s="22"/>
      <c r="I53" s="39"/>
    </row>
    <row r="54" spans="2:9" ht="26" x14ac:dyDescent="0.15">
      <c r="B54" s="52">
        <f t="shared" si="12"/>
        <v>7.3999999999999986</v>
      </c>
      <c r="C54" s="53" t="s">
        <v>128</v>
      </c>
      <c r="D54" s="54">
        <v>1</v>
      </c>
      <c r="E54" s="54">
        <v>2</v>
      </c>
      <c r="F54" s="67">
        <v>3</v>
      </c>
      <c r="G54" s="54" t="s">
        <v>130</v>
      </c>
      <c r="H54" s="22"/>
      <c r="I54" s="39"/>
    </row>
    <row r="55" spans="2:9" s="16" customFormat="1" ht="24" customHeight="1" x14ac:dyDescent="0.15">
      <c r="G55" s="16" t="s">
        <v>108</v>
      </c>
      <c r="H55" s="31" t="str">
        <f t="shared" ref="H55" si="13">IF(SUM(H51:H54)=0,"",ROUNDDOWN(AVERAGE(H51:H54),1))</f>
        <v/>
      </c>
      <c r="I55" s="40"/>
    </row>
    <row r="56" spans="2:9" x14ac:dyDescent="0.15">
      <c r="C56" s="13"/>
      <c r="D56" s="25"/>
      <c r="E56" s="25"/>
      <c r="F56" s="25"/>
      <c r="G56" s="25"/>
    </row>
    <row r="57" spans="2:9" ht="60" customHeight="1" x14ac:dyDescent="0.15">
      <c r="B57" s="33">
        <v>8</v>
      </c>
      <c r="C57" s="121" t="s">
        <v>222</v>
      </c>
      <c r="D57" s="122"/>
      <c r="E57" s="122"/>
      <c r="F57" s="122"/>
      <c r="G57" s="123"/>
    </row>
    <row r="58" spans="2:9" ht="26" x14ac:dyDescent="0.15">
      <c r="B58" s="32">
        <f>B57+0.1</f>
        <v>8.1</v>
      </c>
      <c r="C58" s="53" t="s">
        <v>167</v>
      </c>
      <c r="D58" s="54" t="s">
        <v>157</v>
      </c>
      <c r="E58" s="54" t="s">
        <v>37</v>
      </c>
      <c r="F58" s="54" t="s">
        <v>36</v>
      </c>
      <c r="G58" s="54" t="s">
        <v>120</v>
      </c>
      <c r="H58" s="22"/>
      <c r="I58" s="39"/>
    </row>
    <row r="59" spans="2:9" ht="26" x14ac:dyDescent="0.15">
      <c r="B59" s="32">
        <f t="shared" ref="B59:B60" si="14">B58+0.1</f>
        <v>8.1999999999999993</v>
      </c>
      <c r="C59" s="53" t="s">
        <v>168</v>
      </c>
      <c r="D59" s="54" t="s">
        <v>134</v>
      </c>
      <c r="E59" s="54" t="s">
        <v>77</v>
      </c>
      <c r="F59" s="54" t="s">
        <v>75</v>
      </c>
      <c r="G59" s="54" t="s">
        <v>170</v>
      </c>
      <c r="H59" s="22"/>
      <c r="I59" s="39"/>
    </row>
    <row r="60" spans="2:9" ht="36" x14ac:dyDescent="0.15">
      <c r="B60" s="32">
        <f t="shared" si="14"/>
        <v>8.2999999999999989</v>
      </c>
      <c r="C60" s="53" t="s">
        <v>169</v>
      </c>
      <c r="D60" s="55" t="s">
        <v>16</v>
      </c>
      <c r="E60" s="55" t="s">
        <v>17</v>
      </c>
      <c r="F60" s="55" t="s">
        <v>18</v>
      </c>
      <c r="G60" s="55" t="s">
        <v>19</v>
      </c>
      <c r="H60" s="22"/>
      <c r="I60" s="39"/>
    </row>
    <row r="61" spans="2:9" s="16" customFormat="1" ht="24" customHeight="1" x14ac:dyDescent="0.15">
      <c r="G61" s="16" t="s">
        <v>108</v>
      </c>
      <c r="H61" s="31" t="str">
        <f t="shared" ref="H61" si="15">IF(SUM(H58:H60)=0,"",ROUNDDOWN(AVERAGE(H58:H60),1))</f>
        <v/>
      </c>
      <c r="I61" s="40"/>
    </row>
    <row r="62" spans="2:9" x14ac:dyDescent="0.15">
      <c r="C62" s="13"/>
      <c r="D62" s="25"/>
      <c r="E62" s="25"/>
      <c r="F62" s="25"/>
      <c r="G62" s="25"/>
    </row>
    <row r="63" spans="2:9" ht="60" customHeight="1" x14ac:dyDescent="0.15">
      <c r="B63" s="33">
        <v>9</v>
      </c>
      <c r="C63" s="121" t="s">
        <v>106</v>
      </c>
      <c r="D63" s="122"/>
      <c r="E63" s="122"/>
      <c r="F63" s="122"/>
      <c r="G63" s="123"/>
    </row>
    <row r="64" spans="2:9" ht="39" x14ac:dyDescent="0.15">
      <c r="B64" s="32">
        <f>B63+0.1</f>
        <v>9.1</v>
      </c>
      <c r="C64" s="53" t="s">
        <v>135</v>
      </c>
      <c r="D64" s="54" t="s">
        <v>23</v>
      </c>
      <c r="E64" s="54" t="s">
        <v>22</v>
      </c>
      <c r="F64" s="54" t="s">
        <v>21</v>
      </c>
      <c r="G64" s="54" t="s">
        <v>20</v>
      </c>
      <c r="H64" s="22"/>
      <c r="I64" s="39"/>
    </row>
    <row r="65" spans="2:9" ht="26" x14ac:dyDescent="0.15">
      <c r="B65" s="32">
        <f>B64+0.1</f>
        <v>9.1999999999999993</v>
      </c>
      <c r="C65" s="53" t="s">
        <v>136</v>
      </c>
      <c r="D65" s="54" t="s">
        <v>23</v>
      </c>
      <c r="E65" s="54" t="s">
        <v>22</v>
      </c>
      <c r="F65" s="54" t="s">
        <v>21</v>
      </c>
      <c r="G65" s="54" t="s">
        <v>20</v>
      </c>
      <c r="H65" s="22"/>
      <c r="I65" s="39"/>
    </row>
    <row r="66" spans="2:9" ht="26" x14ac:dyDescent="0.15">
      <c r="B66" s="32">
        <f t="shared" ref="B66" si="16">B65+0.1</f>
        <v>9.2999999999999989</v>
      </c>
      <c r="C66" s="53" t="s">
        <v>137</v>
      </c>
      <c r="D66" s="54" t="s">
        <v>23</v>
      </c>
      <c r="E66" s="54" t="s">
        <v>22</v>
      </c>
      <c r="F66" s="54" t="s">
        <v>21</v>
      </c>
      <c r="G66" s="54" t="s">
        <v>20</v>
      </c>
      <c r="H66" s="22"/>
      <c r="I66" s="39"/>
    </row>
    <row r="67" spans="2:9" s="16" customFormat="1" ht="24" customHeight="1" x14ac:dyDescent="0.15">
      <c r="G67" s="16" t="s">
        <v>108</v>
      </c>
      <c r="H67" s="31" t="str">
        <f t="shared" ref="H67" si="17">IF(SUM(H64:H66)=0,"",ROUNDDOWN(AVERAGE(H64:H66),1))</f>
        <v/>
      </c>
      <c r="I67" s="40"/>
    </row>
    <row r="68" spans="2:9" x14ac:dyDescent="0.15">
      <c r="C68" s="13"/>
      <c r="D68" s="25"/>
      <c r="E68" s="25"/>
      <c r="F68" s="25"/>
      <c r="G68" s="25"/>
    </row>
    <row r="69" spans="2:9" ht="60" customHeight="1" x14ac:dyDescent="0.15">
      <c r="B69" s="33">
        <v>10</v>
      </c>
      <c r="C69" s="121" t="s">
        <v>107</v>
      </c>
      <c r="D69" s="122"/>
      <c r="E69" s="122"/>
      <c r="F69" s="122"/>
      <c r="G69" s="123"/>
    </row>
    <row r="70" spans="2:9" ht="26" x14ac:dyDescent="0.15">
      <c r="B70" s="32">
        <f>B69+0.1</f>
        <v>10.1</v>
      </c>
      <c r="C70" s="53" t="s">
        <v>138</v>
      </c>
      <c r="D70" s="54" t="s">
        <v>23</v>
      </c>
      <c r="E70" s="54" t="s">
        <v>22</v>
      </c>
      <c r="F70" s="54" t="s">
        <v>21</v>
      </c>
      <c r="G70" s="54" t="s">
        <v>20</v>
      </c>
      <c r="H70" s="22"/>
      <c r="I70" s="39"/>
    </row>
    <row r="71" spans="2:9" ht="26" x14ac:dyDescent="0.15">
      <c r="B71" s="32">
        <f>B70+0.1</f>
        <v>10.199999999999999</v>
      </c>
      <c r="C71" s="53" t="s">
        <v>139</v>
      </c>
      <c r="D71" s="54" t="s">
        <v>23</v>
      </c>
      <c r="E71" s="54" t="s">
        <v>22</v>
      </c>
      <c r="F71" s="54" t="s">
        <v>21</v>
      </c>
      <c r="G71" s="54" t="s">
        <v>20</v>
      </c>
      <c r="H71" s="22"/>
      <c r="I71" s="39"/>
    </row>
    <row r="72" spans="2:9" s="16" customFormat="1" ht="24" customHeight="1" x14ac:dyDescent="0.15">
      <c r="G72" s="16" t="s">
        <v>108</v>
      </c>
      <c r="H72" s="31" t="str">
        <f t="shared" ref="H72" si="18">IF(SUM(H70:H71)=0,"",ROUNDDOWN(AVERAGE(H70:H71),1))</f>
        <v/>
      </c>
      <c r="I72" s="40"/>
    </row>
    <row r="73" spans="2:9" ht="17" customHeight="1" x14ac:dyDescent="0.15"/>
    <row r="74" spans="2:9" ht="17" customHeight="1" x14ac:dyDescent="0.15">
      <c r="E74" s="11" t="s">
        <v>252</v>
      </c>
    </row>
    <row r="75" spans="2:9" ht="17" customHeight="1" x14ac:dyDescent="0.15">
      <c r="F75" s="19" t="s">
        <v>64</v>
      </c>
      <c r="G75" s="15">
        <v>1</v>
      </c>
      <c r="H75" s="18" t="str">
        <f>IF(H13="","",H13)</f>
        <v/>
      </c>
    </row>
    <row r="76" spans="2:9" ht="17" customHeight="1" x14ac:dyDescent="0.15">
      <c r="F76" s="19" t="s">
        <v>64</v>
      </c>
      <c r="G76" s="15">
        <f>1+G75</f>
        <v>2</v>
      </c>
      <c r="H76" s="18" t="str">
        <f>IF(H20="","",H20)</f>
        <v/>
      </c>
    </row>
    <row r="77" spans="2:9" ht="17" customHeight="1" x14ac:dyDescent="0.15">
      <c r="F77" s="19" t="s">
        <v>64</v>
      </c>
      <c r="G77" s="15">
        <f t="shared" ref="G77:G84" si="19">1+G76</f>
        <v>3</v>
      </c>
      <c r="H77" s="18" t="str">
        <f>IF(H28="","",H28)</f>
        <v/>
      </c>
    </row>
    <row r="78" spans="2:9" ht="17" customHeight="1" x14ac:dyDescent="0.15">
      <c r="F78" s="19" t="s">
        <v>64</v>
      </c>
      <c r="G78" s="15">
        <f t="shared" si="19"/>
        <v>4</v>
      </c>
      <c r="H78" s="18" t="str">
        <f>IF(H35="","",H35)</f>
        <v/>
      </c>
    </row>
    <row r="79" spans="2:9" ht="17" customHeight="1" x14ac:dyDescent="0.15">
      <c r="F79" s="19" t="s">
        <v>64</v>
      </c>
      <c r="G79" s="15">
        <f t="shared" si="19"/>
        <v>5</v>
      </c>
      <c r="H79" s="18" t="str">
        <f>IF(H42="","",H42)</f>
        <v/>
      </c>
    </row>
    <row r="80" spans="2:9" ht="17" customHeight="1" x14ac:dyDescent="0.15">
      <c r="F80" s="19" t="s">
        <v>64</v>
      </c>
      <c r="G80" s="15">
        <f t="shared" si="19"/>
        <v>6</v>
      </c>
      <c r="H80" s="18" t="str">
        <f>IF(H48="","",H48)</f>
        <v/>
      </c>
    </row>
    <row r="81" spans="3:8" ht="17" customHeight="1" x14ac:dyDescent="0.15">
      <c r="F81" s="19" t="s">
        <v>64</v>
      </c>
      <c r="G81" s="15">
        <f t="shared" si="19"/>
        <v>7</v>
      </c>
      <c r="H81" s="18" t="str">
        <f>IF(H55="","",H55)</f>
        <v/>
      </c>
    </row>
    <row r="82" spans="3:8" ht="17" customHeight="1" x14ac:dyDescent="0.15">
      <c r="F82" s="19" t="s">
        <v>64</v>
      </c>
      <c r="G82" s="15">
        <f t="shared" si="19"/>
        <v>8</v>
      </c>
      <c r="H82" s="18" t="str">
        <f>IF(H61="","",H61)</f>
        <v/>
      </c>
    </row>
    <row r="83" spans="3:8" ht="17" customHeight="1" x14ac:dyDescent="0.15">
      <c r="F83" s="19" t="s">
        <v>64</v>
      </c>
      <c r="G83" s="15">
        <f t="shared" si="19"/>
        <v>9</v>
      </c>
      <c r="H83" s="18" t="str">
        <f>IF(H67="","",H67)</f>
        <v/>
      </c>
    </row>
    <row r="84" spans="3:8" ht="17" customHeight="1" x14ac:dyDescent="0.15">
      <c r="F84" s="19" t="s">
        <v>64</v>
      </c>
      <c r="G84" s="15">
        <f t="shared" si="19"/>
        <v>10</v>
      </c>
      <c r="H84" s="18" t="str">
        <f>IF(H72="","",H72)</f>
        <v/>
      </c>
    </row>
    <row r="85" spans="3:8" ht="17" customHeight="1" x14ac:dyDescent="0.15">
      <c r="G85" s="35" t="s">
        <v>109</v>
      </c>
      <c r="H85" s="18">
        <f>SUM(H75:H84)</f>
        <v>0</v>
      </c>
    </row>
    <row r="86" spans="3:8" ht="17" customHeight="1" x14ac:dyDescent="0.15">
      <c r="G86" s="35"/>
      <c r="H86" s="17"/>
    </row>
    <row r="87" spans="3:8" ht="17" customHeight="1" x14ac:dyDescent="0.15">
      <c r="C87" s="20" t="str">
        <f>Instructions!B25</f>
        <v>version 2.0</v>
      </c>
    </row>
    <row r="88" spans="3:8" ht="17" customHeight="1" x14ac:dyDescent="0.15"/>
    <row r="89" spans="3:8" ht="17" customHeight="1" x14ac:dyDescent="0.15"/>
    <row r="90" spans="3:8" ht="17" customHeight="1" x14ac:dyDescent="0.15"/>
    <row r="91" spans="3:8" ht="17" customHeight="1" x14ac:dyDescent="0.15"/>
    <row r="92" spans="3:8" ht="17" customHeight="1" x14ac:dyDescent="0.15"/>
    <row r="93" spans="3:8" ht="17" customHeight="1" x14ac:dyDescent="0.15"/>
    <row r="94" spans="3:8" ht="17" customHeight="1" x14ac:dyDescent="0.15"/>
    <row r="95" spans="3:8" ht="17" customHeight="1" x14ac:dyDescent="0.15"/>
    <row r="96" spans="3:8" ht="17" customHeight="1" x14ac:dyDescent="0.15"/>
    <row r="97" ht="17" customHeight="1" x14ac:dyDescent="0.15"/>
    <row r="98" ht="17" customHeight="1" x14ac:dyDescent="0.15"/>
    <row r="99" ht="17" customHeight="1" x14ac:dyDescent="0.15"/>
    <row r="100" ht="17" customHeight="1" x14ac:dyDescent="0.15"/>
    <row r="101" ht="17" customHeight="1" x14ac:dyDescent="0.15"/>
    <row r="102" ht="17" customHeight="1" x14ac:dyDescent="0.15"/>
    <row r="103" ht="17" customHeight="1" x14ac:dyDescent="0.15"/>
    <row r="104" ht="17" customHeight="1" x14ac:dyDescent="0.15"/>
    <row r="105" ht="17" customHeight="1" x14ac:dyDescent="0.15"/>
    <row r="106" ht="17" customHeight="1" x14ac:dyDescent="0.15"/>
    <row r="107" ht="17" customHeight="1" x14ac:dyDescent="0.15"/>
    <row r="108" ht="17" customHeight="1" x14ac:dyDescent="0.15"/>
    <row r="109" ht="17" customHeight="1" x14ac:dyDescent="0.15"/>
    <row r="110" ht="17" customHeight="1" x14ac:dyDescent="0.15"/>
    <row r="111" ht="17" customHeight="1" x14ac:dyDescent="0.15"/>
    <row r="112" ht="17" customHeight="1" x14ac:dyDescent="0.15"/>
    <row r="113" ht="17" customHeight="1" x14ac:dyDescent="0.15"/>
    <row r="114" ht="17" customHeight="1" x14ac:dyDescent="0.15"/>
    <row r="115" ht="17" customHeight="1" x14ac:dyDescent="0.15"/>
    <row r="116" ht="17" customHeight="1" x14ac:dyDescent="0.15"/>
    <row r="117" ht="17" customHeight="1" x14ac:dyDescent="0.15"/>
    <row r="118" ht="17" customHeight="1" x14ac:dyDescent="0.15"/>
    <row r="119" ht="17" customHeight="1" x14ac:dyDescent="0.15"/>
    <row r="120" ht="17" customHeight="1" x14ac:dyDescent="0.15"/>
    <row r="121" ht="17" customHeight="1" x14ac:dyDescent="0.15"/>
  </sheetData>
  <sheetProtection password="BD40" sheet="1" objects="1" scenarios="1"/>
  <customSheetViews>
    <customSheetView guid="{740DCA0A-182B-E649-BC90-296BE2BDEAB7}" scale="125" showGridLines="0" zeroValues="0">
      <pane xSplit="7" ySplit="7.0263157894736841" topLeftCell="H75" activePane="bottomRight" state="frozenSplit"/>
      <selection pane="bottomRight" activeCell="C130" sqref="C130"/>
      <pageMargins left="0.7" right="0.7" top="0.75" bottom="0.75" header="0.3" footer="0.3"/>
      <pageSetup paperSize="9" orientation="portrait" horizontalDpi="4294967292" verticalDpi="4294967292"/>
      <headerFooter>
        <oddFooter>&amp;L&amp;K000000IPMA ICR Handbook_x000D_&amp;KFF0000IPMA Internal Document&amp;C&amp;K000000&amp;P of &amp;N&amp;R&amp;K000000Management Complexity Ratings_x000D_v0.5, 30.05.2016</oddFooter>
      </headerFooter>
    </customSheetView>
  </customSheetViews>
  <mergeCells count="15">
    <mergeCell ref="C7:G7"/>
    <mergeCell ref="C15:G15"/>
    <mergeCell ref="C22:G22"/>
    <mergeCell ref="C30:G30"/>
    <mergeCell ref="C37:G37"/>
    <mergeCell ref="C44:G44"/>
    <mergeCell ref="C50:G50"/>
    <mergeCell ref="C57:G57"/>
    <mergeCell ref="C63:G63"/>
    <mergeCell ref="C69:G69"/>
    <mergeCell ref="B5:B6"/>
    <mergeCell ref="C5:C6"/>
    <mergeCell ref="D5:G5"/>
    <mergeCell ref="H5:I5"/>
    <mergeCell ref="E3:G3"/>
  </mergeCells>
  <phoneticPr fontId="11" type="noConversion"/>
  <conditionalFormatting sqref="H86">
    <cfRule type="cellIs" dxfId="1" priority="3" operator="equal">
      <formula>"Yes"</formula>
    </cfRule>
    <cfRule type="cellIs" dxfId="0" priority="4" operator="equal">
      <formula>"No"</formula>
    </cfRule>
  </conditionalFormatting>
  <dataValidations count="1">
    <dataValidation type="whole" allowBlank="1" showInputMessage="1" showErrorMessage="1" sqref="H8:H12 H38:H41 H70:H71 H45:H47 H51:H54 H58:H60 H31:H34 H23:H27 H16:H19 H64:H66">
      <formula1>1</formula1>
      <formula2>4</formula2>
    </dataValidation>
  </dataValidations>
  <pageMargins left="0.79000000000000015" right="0.79000000000000015" top="0.79000000000000015" bottom="0.79000000000000015" header="0.79000000000000015" footer="0.79000000000000015"/>
  <pageSetup paperSize="9" scale="18" fitToHeight="3"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499984740745262"/>
    <pageSetUpPr fitToPage="1"/>
  </sheetPr>
  <dimension ref="B2:I119"/>
  <sheetViews>
    <sheetView showGridLines="0" showZeros="0" zoomScale="120" zoomScaleNormal="120" workbookViewId="0">
      <pane xSplit="7" ySplit="6" topLeftCell="H7" activePane="bottomRight" state="frozenSplit"/>
      <selection pane="topRight" activeCell="H1" sqref="H1"/>
      <selection pane="bottomLeft" activeCell="A9" sqref="A9"/>
      <selection pane="bottomRight" activeCell="E2" sqref="E2:I3"/>
    </sheetView>
  </sheetViews>
  <sheetFormatPr baseColWidth="10" defaultRowHeight="13" x14ac:dyDescent="0.15"/>
  <cols>
    <col min="1" max="1" width="2.796875" style="8" customWidth="1"/>
    <col min="2" max="2" width="5.796875" style="15" customWidth="1"/>
    <col min="3" max="3" width="41.3984375" style="8" customWidth="1"/>
    <col min="4" max="7" width="10.59765625" style="8" customWidth="1"/>
    <col min="8" max="8" width="9" style="15" customWidth="1"/>
    <col min="9" max="9" width="60.796875" style="13" customWidth="1"/>
    <col min="10" max="16384" width="11" style="8"/>
  </cols>
  <sheetData>
    <row r="2" spans="2:9" s="34" customFormat="1" ht="20" customHeight="1" x14ac:dyDescent="0.15">
      <c r="B2" s="37"/>
      <c r="C2" s="34" t="str">
        <f>Instructions!B2</f>
        <v>Candidate Pre-Screen</v>
      </c>
      <c r="D2" s="38"/>
      <c r="E2" s="36" t="s">
        <v>68</v>
      </c>
      <c r="F2" s="69"/>
      <c r="G2" s="38"/>
      <c r="H2" s="9"/>
      <c r="I2" s="41"/>
    </row>
    <row r="3" spans="2:9" s="34" customFormat="1" ht="20" customHeight="1" x14ac:dyDescent="0.15">
      <c r="B3" s="37"/>
      <c r="C3" s="66" t="s">
        <v>249</v>
      </c>
      <c r="D3" s="38"/>
      <c r="E3" s="120">
        <f>Sample!D3</f>
        <v>0</v>
      </c>
      <c r="F3" s="120"/>
      <c r="G3" s="120"/>
      <c r="H3" s="91" t="str">
        <f>IF(LEN(E3)&lt;2,"Please enter name in Sample worksheet","")</f>
        <v>Please enter name in Sample worksheet</v>
      </c>
    </row>
    <row r="4" spans="2:9" ht="15" customHeight="1" x14ac:dyDescent="0.15"/>
    <row r="5" spans="2:9" s="21" customFormat="1" ht="22" customHeight="1" x14ac:dyDescent="0.15">
      <c r="B5" s="115" t="s">
        <v>4</v>
      </c>
      <c r="C5" s="115" t="s">
        <v>3</v>
      </c>
      <c r="D5" s="117" t="s">
        <v>62</v>
      </c>
      <c r="E5" s="117"/>
      <c r="F5" s="117"/>
      <c r="G5" s="117"/>
      <c r="H5" s="118" t="s">
        <v>114</v>
      </c>
      <c r="I5" s="119"/>
    </row>
    <row r="6" spans="2:9" s="21" customFormat="1" ht="30" customHeight="1" x14ac:dyDescent="0.15">
      <c r="B6" s="116"/>
      <c r="C6" s="116"/>
      <c r="D6" s="28" t="s">
        <v>115</v>
      </c>
      <c r="E6" s="28" t="s">
        <v>66</v>
      </c>
      <c r="F6" s="28" t="s">
        <v>67</v>
      </c>
      <c r="G6" s="28" t="s">
        <v>63</v>
      </c>
      <c r="H6" s="50" t="s">
        <v>250</v>
      </c>
      <c r="I6" s="51" t="s">
        <v>113</v>
      </c>
    </row>
    <row r="7" spans="2:9" ht="40" customHeight="1" x14ac:dyDescent="0.15">
      <c r="B7" s="33">
        <v>1</v>
      </c>
      <c r="C7" s="121" t="str">
        <f>'Project MCR'!C7:G7</f>
        <v>Objectives and assessment of results (output-related complexity): this indicator covers the complexity originating from vague, exacting, and mutually conflicting goals, objectives, requirements, and expectations._x000D_</v>
      </c>
      <c r="D7" s="122"/>
      <c r="E7" s="122"/>
      <c r="F7" s="122"/>
      <c r="G7" s="123"/>
      <c r="I7" s="23"/>
    </row>
    <row r="8" spans="2:9" ht="26" x14ac:dyDescent="0.15">
      <c r="B8" s="32">
        <f>B7+0.1</f>
        <v>1.1000000000000001</v>
      </c>
      <c r="C8" s="57" t="s">
        <v>132</v>
      </c>
      <c r="D8" s="58" t="s">
        <v>5</v>
      </c>
      <c r="E8" s="58" t="s">
        <v>6</v>
      </c>
      <c r="F8" s="58" t="s">
        <v>7</v>
      </c>
      <c r="G8" s="58" t="s">
        <v>69</v>
      </c>
      <c r="H8" s="22"/>
      <c r="I8" s="39"/>
    </row>
    <row r="9" spans="2:9" ht="26" x14ac:dyDescent="0.15">
      <c r="B9" s="32">
        <f t="shared" ref="B9:B12" si="0">B8+0.1</f>
        <v>1.2000000000000002</v>
      </c>
      <c r="C9" s="59" t="s">
        <v>131</v>
      </c>
      <c r="D9" s="60" t="s">
        <v>8</v>
      </c>
      <c r="E9" s="60" t="s">
        <v>9</v>
      </c>
      <c r="F9" s="60" t="s">
        <v>10</v>
      </c>
      <c r="G9" s="60" t="s">
        <v>11</v>
      </c>
      <c r="H9" s="22"/>
      <c r="I9" s="39"/>
    </row>
    <row r="10" spans="2:9" ht="36" x14ac:dyDescent="0.15">
      <c r="B10" s="32">
        <f t="shared" si="0"/>
        <v>1.3000000000000003</v>
      </c>
      <c r="C10" s="59" t="s">
        <v>133</v>
      </c>
      <c r="D10" s="60" t="s">
        <v>16</v>
      </c>
      <c r="E10" s="60" t="s">
        <v>17</v>
      </c>
      <c r="F10" s="60" t="s">
        <v>18</v>
      </c>
      <c r="G10" s="60" t="s">
        <v>19</v>
      </c>
      <c r="H10" s="22"/>
      <c r="I10" s="39"/>
    </row>
    <row r="11" spans="2:9" ht="26" x14ac:dyDescent="0.15">
      <c r="B11" s="32">
        <f t="shared" si="0"/>
        <v>1.4000000000000004</v>
      </c>
      <c r="C11" s="59" t="s">
        <v>153</v>
      </c>
      <c r="D11" s="60" t="s">
        <v>12</v>
      </c>
      <c r="E11" s="60" t="s">
        <v>13</v>
      </c>
      <c r="F11" s="60" t="s">
        <v>14</v>
      </c>
      <c r="G11" s="60" t="s">
        <v>15</v>
      </c>
      <c r="H11" s="22"/>
      <c r="I11" s="39"/>
    </row>
    <row r="12" spans="2:9" ht="26" x14ac:dyDescent="0.15">
      <c r="B12" s="32">
        <f t="shared" si="0"/>
        <v>1.5000000000000004</v>
      </c>
      <c r="C12" s="12" t="s">
        <v>173</v>
      </c>
      <c r="D12" s="29" t="s">
        <v>70</v>
      </c>
      <c r="E12" s="29" t="s">
        <v>71</v>
      </c>
      <c r="F12" s="29" t="s">
        <v>72</v>
      </c>
      <c r="G12" s="29" t="s">
        <v>73</v>
      </c>
      <c r="H12" s="22"/>
      <c r="I12" s="39"/>
    </row>
    <row r="13" spans="2:9" s="16" customFormat="1" ht="24" customHeight="1" x14ac:dyDescent="0.15">
      <c r="G13" s="16" t="s">
        <v>108</v>
      </c>
      <c r="H13" s="31" t="str">
        <f t="shared" ref="H13" si="1">IF(SUM(H8:H12)=0,"",ROUNDDOWN(AVERAGE(H8:H12),1))</f>
        <v/>
      </c>
      <c r="I13" s="40"/>
    </row>
    <row r="14" spans="2:9" x14ac:dyDescent="0.15">
      <c r="C14" s="13"/>
      <c r="D14" s="25"/>
      <c r="E14" s="25"/>
      <c r="F14" s="25"/>
      <c r="G14" s="25"/>
    </row>
    <row r="15" spans="2:9" ht="64" customHeight="1" x14ac:dyDescent="0.15">
      <c r="B15" s="33">
        <v>2</v>
      </c>
      <c r="C15" s="121" t="str">
        <f>'Project MCR'!C15:G15</f>
        <v>Processes, methods, tools, and techniques (process-related complexity): this indicator covers the complexity related to the number of tasks, assumptions and constraints, and their interdependence; the processes and process quality requirements; the team and communication structure; and the availability of supporting methods, tools, and techniques._x000D_</v>
      </c>
      <c r="D15" s="122"/>
      <c r="E15" s="122"/>
      <c r="F15" s="122"/>
      <c r="G15" s="123"/>
    </row>
    <row r="16" spans="2:9" ht="14" x14ac:dyDescent="0.15">
      <c r="B16" s="32">
        <f t="shared" ref="B16:B18" si="2">B15+0.1</f>
        <v>2.1</v>
      </c>
      <c r="C16" s="12" t="s">
        <v>74</v>
      </c>
      <c r="D16" s="26" t="s">
        <v>29</v>
      </c>
      <c r="E16" s="26" t="s">
        <v>30</v>
      </c>
      <c r="F16" s="26" t="s">
        <v>31</v>
      </c>
      <c r="G16" s="26" t="s">
        <v>174</v>
      </c>
      <c r="H16" s="22"/>
      <c r="I16" s="39"/>
    </row>
    <row r="17" spans="2:9" ht="26" x14ac:dyDescent="0.15">
      <c r="B17" s="32">
        <f t="shared" si="2"/>
        <v>2.2000000000000002</v>
      </c>
      <c r="C17" s="53" t="s">
        <v>175</v>
      </c>
      <c r="D17" s="54" t="s">
        <v>116</v>
      </c>
      <c r="E17" s="54" t="s">
        <v>117</v>
      </c>
      <c r="F17" s="54" t="s">
        <v>118</v>
      </c>
      <c r="G17" s="54" t="s">
        <v>119</v>
      </c>
      <c r="H17" s="22"/>
      <c r="I17" s="39"/>
    </row>
    <row r="18" spans="2:9" ht="39" x14ac:dyDescent="0.15">
      <c r="B18" s="32">
        <f t="shared" si="2"/>
        <v>2.3000000000000003</v>
      </c>
      <c r="C18" s="53" t="s">
        <v>176</v>
      </c>
      <c r="D18" s="54" t="s">
        <v>32</v>
      </c>
      <c r="E18" s="54" t="s">
        <v>33</v>
      </c>
      <c r="F18" s="54" t="s">
        <v>65</v>
      </c>
      <c r="G18" s="54" t="s">
        <v>34</v>
      </c>
      <c r="H18" s="22"/>
      <c r="I18" s="39"/>
    </row>
    <row r="19" spans="2:9" s="16" customFormat="1" ht="24" customHeight="1" x14ac:dyDescent="0.15">
      <c r="G19" s="16" t="s">
        <v>108</v>
      </c>
      <c r="H19" s="31" t="str">
        <f t="shared" ref="H19" si="3">IF(SUM(H16:H18)=0,"",ROUNDDOWN(AVERAGE(H16:H18),1))</f>
        <v/>
      </c>
      <c r="I19" s="40"/>
    </row>
    <row r="20" spans="2:9" x14ac:dyDescent="0.15">
      <c r="C20" s="13"/>
      <c r="D20" s="25"/>
      <c r="E20" s="25"/>
      <c r="F20" s="25"/>
      <c r="G20" s="25"/>
    </row>
    <row r="21" spans="2:9" ht="64" customHeight="1" x14ac:dyDescent="0.15">
      <c r="B21" s="33">
        <v>3</v>
      </c>
      <c r="C21" s="121" t="str">
        <f>'Project MCR'!C22:G22</f>
        <v>Resources including finance (input-related complexity): this indicator covers complexities relating to acquiring and funding the necessary budgets (possibly from several sources); the diversity or lack of availability of resources (both human and other); and the processes and activities needed to manage the financial and resource aspects, including procurement._x000D_</v>
      </c>
      <c r="D21" s="122"/>
      <c r="E21" s="122"/>
      <c r="F21" s="122"/>
      <c r="G21" s="123"/>
    </row>
    <row r="22" spans="2:9" ht="26" x14ac:dyDescent="0.15">
      <c r="B22" s="32">
        <f>B21+0.1</f>
        <v>3.1</v>
      </c>
      <c r="C22" s="56" t="s">
        <v>156</v>
      </c>
      <c r="D22" s="54" t="s">
        <v>33</v>
      </c>
      <c r="E22" s="54" t="s">
        <v>35</v>
      </c>
      <c r="F22" s="54" t="s">
        <v>65</v>
      </c>
      <c r="G22" s="54" t="s">
        <v>34</v>
      </c>
      <c r="H22" s="22"/>
      <c r="I22" s="39"/>
    </row>
    <row r="23" spans="2:9" ht="26" x14ac:dyDescent="0.15">
      <c r="B23" s="32">
        <f t="shared" ref="B23:B26" si="4">B22+0.1</f>
        <v>3.2</v>
      </c>
      <c r="C23" s="53" t="s">
        <v>57</v>
      </c>
      <c r="D23" s="54" t="s">
        <v>33</v>
      </c>
      <c r="E23" s="54" t="s">
        <v>35</v>
      </c>
      <c r="F23" s="54" t="s">
        <v>65</v>
      </c>
      <c r="G23" s="54" t="s">
        <v>34</v>
      </c>
      <c r="H23" s="22"/>
      <c r="I23" s="39"/>
    </row>
    <row r="24" spans="2:9" ht="14" x14ac:dyDescent="0.15">
      <c r="B24" s="32">
        <f t="shared" si="4"/>
        <v>3.3000000000000003</v>
      </c>
      <c r="C24" s="53" t="s">
        <v>60</v>
      </c>
      <c r="D24" s="54" t="s">
        <v>157</v>
      </c>
      <c r="E24" s="54" t="s">
        <v>37</v>
      </c>
      <c r="F24" s="54" t="s">
        <v>36</v>
      </c>
      <c r="G24" s="54" t="s">
        <v>120</v>
      </c>
      <c r="H24" s="22"/>
      <c r="I24" s="39"/>
    </row>
    <row r="25" spans="2:9" ht="26" x14ac:dyDescent="0.15">
      <c r="B25" s="32">
        <f t="shared" si="4"/>
        <v>3.4000000000000004</v>
      </c>
      <c r="C25" s="53" t="s">
        <v>121</v>
      </c>
      <c r="D25" s="54" t="s">
        <v>33</v>
      </c>
      <c r="E25" s="54" t="s">
        <v>35</v>
      </c>
      <c r="F25" s="54" t="s">
        <v>65</v>
      </c>
      <c r="G25" s="54" t="s">
        <v>34</v>
      </c>
      <c r="H25" s="22"/>
      <c r="I25" s="39"/>
    </row>
    <row r="26" spans="2:9" ht="39" x14ac:dyDescent="0.15">
      <c r="B26" s="32">
        <f t="shared" si="4"/>
        <v>3.5000000000000004</v>
      </c>
      <c r="C26" s="53" t="s">
        <v>177</v>
      </c>
      <c r="D26" s="54" t="s">
        <v>38</v>
      </c>
      <c r="E26" s="54" t="s">
        <v>39</v>
      </c>
      <c r="F26" s="54" t="s">
        <v>40</v>
      </c>
      <c r="G26" s="54" t="s">
        <v>41</v>
      </c>
      <c r="H26" s="22"/>
      <c r="I26" s="39"/>
    </row>
    <row r="27" spans="2:9" s="16" customFormat="1" ht="24" customHeight="1" x14ac:dyDescent="0.15">
      <c r="G27" s="16" t="s">
        <v>108</v>
      </c>
      <c r="H27" s="31" t="str">
        <f t="shared" ref="H27" si="5">IF(SUM(H22:H26)=0,"",ROUNDDOWN(AVERAGE(H22:H26),1))</f>
        <v/>
      </c>
      <c r="I27" s="40"/>
    </row>
    <row r="28" spans="2:9" x14ac:dyDescent="0.15">
      <c r="C28" s="13"/>
      <c r="D28" s="25"/>
      <c r="E28" s="25"/>
      <c r="F28" s="25"/>
      <c r="G28" s="25"/>
    </row>
    <row r="29" spans="2:9" ht="43" customHeight="1" x14ac:dyDescent="0.15">
      <c r="B29" s="33">
        <v>4</v>
      </c>
      <c r="C29" s="121" t="str">
        <f>'Project MCR'!C30:G30</f>
        <v>Risk and opportunities (risk-related complexity): this indicator covers complexity related to the risk profile(s) and uncertainty levels of the project, program, or portfolio and dependent initiatives._x000D_</v>
      </c>
      <c r="D29" s="122"/>
      <c r="E29" s="122"/>
      <c r="F29" s="122"/>
      <c r="G29" s="123"/>
    </row>
    <row r="30" spans="2:9" ht="14" x14ac:dyDescent="0.15">
      <c r="B30" s="32">
        <f>B29+0.1</f>
        <v>4.0999999999999996</v>
      </c>
      <c r="C30" s="12" t="s">
        <v>76</v>
      </c>
      <c r="D30" s="26" t="s">
        <v>178</v>
      </c>
      <c r="E30" s="26" t="s">
        <v>42</v>
      </c>
      <c r="F30" s="26" t="s">
        <v>36</v>
      </c>
      <c r="G30" s="26" t="s">
        <v>174</v>
      </c>
      <c r="H30" s="22"/>
      <c r="I30" s="39"/>
    </row>
    <row r="31" spans="2:9" ht="26" x14ac:dyDescent="0.15">
      <c r="B31" s="32">
        <f t="shared" ref="B31:B32" si="6">B30+0.1</f>
        <v>4.1999999999999993</v>
      </c>
      <c r="C31" s="53" t="s">
        <v>179</v>
      </c>
      <c r="D31" s="54" t="s">
        <v>123</v>
      </c>
      <c r="E31" s="54" t="s">
        <v>116</v>
      </c>
      <c r="F31" s="54" t="s">
        <v>124</v>
      </c>
      <c r="G31" s="54" t="s">
        <v>125</v>
      </c>
      <c r="H31" s="22"/>
      <c r="I31" s="39"/>
    </row>
    <row r="32" spans="2:9" ht="14" x14ac:dyDescent="0.15">
      <c r="B32" s="32">
        <f t="shared" si="6"/>
        <v>4.2999999999999989</v>
      </c>
      <c r="C32" s="53" t="s">
        <v>158</v>
      </c>
      <c r="D32" s="54" t="s">
        <v>22</v>
      </c>
      <c r="E32" s="54" t="s">
        <v>40</v>
      </c>
      <c r="F32" s="54" t="s">
        <v>21</v>
      </c>
      <c r="G32" s="54" t="s">
        <v>159</v>
      </c>
      <c r="H32" s="22"/>
      <c r="I32" s="39"/>
    </row>
    <row r="33" spans="2:9" s="16" customFormat="1" ht="24" customHeight="1" x14ac:dyDescent="0.15">
      <c r="G33" s="16" t="s">
        <v>108</v>
      </c>
      <c r="H33" s="31" t="str">
        <f>IF(SUM(H30:H32)=0,"",ROUNDDOWN(AVERAGE(H30:H32),1))</f>
        <v/>
      </c>
      <c r="I33" s="40"/>
    </row>
    <row r="34" spans="2:9" x14ac:dyDescent="0.15">
      <c r="C34" s="13"/>
      <c r="D34" s="25"/>
      <c r="E34" s="25"/>
      <c r="F34" s="25"/>
      <c r="G34" s="25"/>
    </row>
    <row r="35" spans="2:9" s="14" customFormat="1" ht="91" customHeight="1" x14ac:dyDescent="0.15">
      <c r="B35" s="33">
        <v>5</v>
      </c>
      <c r="C35" s="121" t="str">
        <f>'Project MCR'!C37:G37</f>
        <v>Stakeholders and integration (strategy-related complexity): this indicator covers the influence of formal strategy from the sponsoring organization(s) and the standards, regulations, informal strategies, and politics which may influence the project, program, or portfolio. Other factors may include the importance of outcomes for the organization; the measure of agreement among stakeholders; the informal power, interests, and resistance surrounding the project, program, or portfolio; and any legal or regulatory requirements._x000D_</v>
      </c>
      <c r="D35" s="122"/>
      <c r="E35" s="122"/>
      <c r="F35" s="122"/>
      <c r="G35" s="123"/>
      <c r="H35" s="15"/>
      <c r="I35" s="13"/>
    </row>
    <row r="36" spans="2:9" ht="26" x14ac:dyDescent="0.15">
      <c r="B36" s="32">
        <f>B35+0.1</f>
        <v>5.0999999999999996</v>
      </c>
      <c r="C36" s="53" t="s">
        <v>180</v>
      </c>
      <c r="D36" s="54" t="s">
        <v>162</v>
      </c>
      <c r="E36" s="54" t="s">
        <v>163</v>
      </c>
      <c r="F36" s="54" t="s">
        <v>164</v>
      </c>
      <c r="G36" s="54" t="s">
        <v>165</v>
      </c>
      <c r="H36" s="22"/>
      <c r="I36" s="39"/>
    </row>
    <row r="37" spans="2:9" ht="26" x14ac:dyDescent="0.15">
      <c r="B37" s="32">
        <f t="shared" ref="B37:B39" si="7">B36+0.1</f>
        <v>5.1999999999999993</v>
      </c>
      <c r="C37" s="53" t="s">
        <v>181</v>
      </c>
      <c r="D37" s="54" t="s">
        <v>47</v>
      </c>
      <c r="E37" s="54" t="s">
        <v>40</v>
      </c>
      <c r="F37" s="54" t="s">
        <v>22</v>
      </c>
      <c r="G37" s="54" t="s">
        <v>152</v>
      </c>
      <c r="H37" s="22"/>
      <c r="I37" s="39"/>
    </row>
    <row r="38" spans="2:9" ht="26" x14ac:dyDescent="0.15">
      <c r="B38" s="32">
        <f t="shared" si="7"/>
        <v>5.2999999999999989</v>
      </c>
      <c r="C38" s="53" t="s">
        <v>151</v>
      </c>
      <c r="D38" s="54" t="s">
        <v>43</v>
      </c>
      <c r="E38" s="54" t="s">
        <v>44</v>
      </c>
      <c r="F38" s="54" t="s">
        <v>45</v>
      </c>
      <c r="G38" s="54" t="s">
        <v>46</v>
      </c>
      <c r="H38" s="22"/>
      <c r="I38" s="39"/>
    </row>
    <row r="39" spans="2:9" ht="26" x14ac:dyDescent="0.15">
      <c r="B39" s="32">
        <f t="shared" si="7"/>
        <v>5.3999999999999986</v>
      </c>
      <c r="C39" s="12" t="s">
        <v>58</v>
      </c>
      <c r="D39" s="26" t="s">
        <v>48</v>
      </c>
      <c r="E39" s="26" t="s">
        <v>49</v>
      </c>
      <c r="F39" s="26" t="s">
        <v>24</v>
      </c>
      <c r="G39" s="26" t="s">
        <v>50</v>
      </c>
      <c r="H39" s="22"/>
      <c r="I39" s="39"/>
    </row>
    <row r="40" spans="2:9" s="16" customFormat="1" ht="24" customHeight="1" x14ac:dyDescent="0.15">
      <c r="G40" s="16" t="s">
        <v>108</v>
      </c>
      <c r="H40" s="31" t="str">
        <f t="shared" ref="H40" si="8">IF(SUM(H36:H39)=0,"",ROUNDDOWN(AVERAGE(H36:H39),1))</f>
        <v/>
      </c>
      <c r="I40" s="40"/>
    </row>
    <row r="41" spans="2:9" x14ac:dyDescent="0.15">
      <c r="C41" s="13"/>
      <c r="D41" s="25"/>
      <c r="E41" s="25"/>
      <c r="F41" s="25"/>
      <c r="G41" s="25"/>
    </row>
    <row r="42" spans="2:9" ht="53" customHeight="1" x14ac:dyDescent="0.15">
      <c r="B42" s="33">
        <v>6</v>
      </c>
      <c r="C42" s="121" t="str">
        <f>'Project MCR'!C44:G44</f>
        <v>Relations with permanent organizations (organization-related complexity): this indicator covers the amount and interrelatedness of the interfaces of the project, program, or portfolio with the organization's systems, structures, reporting, and decision-making processes._x000D_</v>
      </c>
      <c r="D42" s="122"/>
      <c r="E42" s="122"/>
      <c r="F42" s="122"/>
      <c r="G42" s="123"/>
    </row>
    <row r="43" spans="2:9" ht="26" x14ac:dyDescent="0.15">
      <c r="B43" s="32">
        <f>B42+0.1</f>
        <v>6.1</v>
      </c>
      <c r="C43" s="53" t="s">
        <v>182</v>
      </c>
      <c r="D43" s="54" t="s">
        <v>52</v>
      </c>
      <c r="E43" s="54" t="s">
        <v>53</v>
      </c>
      <c r="F43" s="54" t="s">
        <v>54</v>
      </c>
      <c r="G43" s="54" t="s">
        <v>55</v>
      </c>
      <c r="H43" s="22"/>
      <c r="I43" s="39"/>
    </row>
    <row r="44" spans="2:9" ht="26" x14ac:dyDescent="0.15">
      <c r="B44" s="32">
        <f t="shared" ref="B44:B45" si="9">B43+0.1</f>
        <v>6.1999999999999993</v>
      </c>
      <c r="C44" s="53" t="s">
        <v>183</v>
      </c>
      <c r="D44" s="54" t="s">
        <v>52</v>
      </c>
      <c r="E44" s="54" t="s">
        <v>53</v>
      </c>
      <c r="F44" s="54" t="s">
        <v>54</v>
      </c>
      <c r="G44" s="54" t="s">
        <v>55</v>
      </c>
      <c r="H44" s="22"/>
      <c r="I44" s="39"/>
    </row>
    <row r="45" spans="2:9" ht="26" x14ac:dyDescent="0.15">
      <c r="B45" s="32">
        <f t="shared" si="9"/>
        <v>6.2999999999999989</v>
      </c>
      <c r="C45" s="53" t="s">
        <v>184</v>
      </c>
      <c r="D45" s="54" t="s">
        <v>123</v>
      </c>
      <c r="E45" s="54" t="s">
        <v>145</v>
      </c>
      <c r="F45" s="54" t="s">
        <v>144</v>
      </c>
      <c r="G45" s="54" t="s">
        <v>143</v>
      </c>
      <c r="H45" s="22"/>
      <c r="I45" s="39"/>
    </row>
    <row r="46" spans="2:9" s="16" customFormat="1" ht="24" customHeight="1" x14ac:dyDescent="0.15">
      <c r="G46" s="16" t="s">
        <v>108</v>
      </c>
      <c r="H46" s="31" t="str">
        <f t="shared" ref="H46" si="10">IF(SUM(H43:H45)=0,"",ROUNDDOWN(AVERAGE(H43:H45),1))</f>
        <v/>
      </c>
      <c r="I46" s="40"/>
    </row>
    <row r="47" spans="2:9" x14ac:dyDescent="0.15">
      <c r="C47" s="13"/>
      <c r="D47" s="25"/>
      <c r="E47" s="25"/>
      <c r="F47" s="25"/>
      <c r="G47" s="25"/>
    </row>
    <row r="48" spans="2:9" ht="54" customHeight="1" x14ac:dyDescent="0.15">
      <c r="B48" s="33">
        <v>7</v>
      </c>
      <c r="C48" s="121" t="str">
        <f>'Project MCR'!C50:G50</f>
        <v>Cultural and social context (socio-cultural complexity): this indicator covers complexity resulting from socio-cultural dynamics. These may include interfaces with participants, stakeholders, or organizations from different socio-cultural backgrounds or having to deal with distributed teams._x000D_</v>
      </c>
      <c r="D48" s="122"/>
      <c r="E48" s="122"/>
      <c r="F48" s="122"/>
      <c r="G48" s="123"/>
    </row>
    <row r="49" spans="2:9" ht="26" x14ac:dyDescent="0.15">
      <c r="B49" s="52">
        <f>B48+0.1</f>
        <v>7.1</v>
      </c>
      <c r="C49" s="53" t="s">
        <v>127</v>
      </c>
      <c r="D49" s="54">
        <v>1</v>
      </c>
      <c r="E49" s="54">
        <v>2</v>
      </c>
      <c r="F49" s="54" t="s">
        <v>61</v>
      </c>
      <c r="G49" s="54" t="s">
        <v>51</v>
      </c>
      <c r="H49" s="22"/>
      <c r="I49" s="39"/>
    </row>
    <row r="50" spans="2:9" ht="26" x14ac:dyDescent="0.15">
      <c r="B50" s="52">
        <f t="shared" ref="B50:B52" si="11">B49+0.1</f>
        <v>7.1999999999999993</v>
      </c>
      <c r="C50" s="53" t="s">
        <v>212</v>
      </c>
      <c r="D50" s="54">
        <v>1</v>
      </c>
      <c r="E50" s="54">
        <v>2</v>
      </c>
      <c r="F50" s="54" t="s">
        <v>61</v>
      </c>
      <c r="G50" s="54" t="s">
        <v>51</v>
      </c>
      <c r="H50" s="22"/>
      <c r="I50" s="39"/>
    </row>
    <row r="51" spans="2:9" ht="14" x14ac:dyDescent="0.15">
      <c r="B51" s="52">
        <f t="shared" si="11"/>
        <v>7.2999999999999989</v>
      </c>
      <c r="C51" s="53" t="s">
        <v>59</v>
      </c>
      <c r="D51" s="54">
        <v>1</v>
      </c>
      <c r="E51" s="54">
        <v>2</v>
      </c>
      <c r="F51" s="54" t="s">
        <v>61</v>
      </c>
      <c r="G51" s="54" t="s">
        <v>51</v>
      </c>
      <c r="H51" s="22"/>
      <c r="I51" s="39"/>
    </row>
    <row r="52" spans="2:9" ht="26" x14ac:dyDescent="0.15">
      <c r="B52" s="52">
        <f t="shared" si="11"/>
        <v>7.3999999999999986</v>
      </c>
      <c r="C52" s="53" t="s">
        <v>128</v>
      </c>
      <c r="D52" s="54">
        <v>1</v>
      </c>
      <c r="E52" s="54">
        <v>2</v>
      </c>
      <c r="F52" s="54" t="s">
        <v>129</v>
      </c>
      <c r="G52" s="54" t="s">
        <v>130</v>
      </c>
      <c r="H52" s="22"/>
      <c r="I52" s="39"/>
    </row>
    <row r="53" spans="2:9" s="16" customFormat="1" ht="24" customHeight="1" x14ac:dyDescent="0.15">
      <c r="G53" s="16" t="s">
        <v>108</v>
      </c>
      <c r="H53" s="31" t="str">
        <f t="shared" ref="H53" si="12">IF(SUM(H49:H52)=0,"",ROUNDDOWN(AVERAGE(H49:H52),1))</f>
        <v/>
      </c>
      <c r="I53" s="40"/>
    </row>
    <row r="54" spans="2:9" x14ac:dyDescent="0.15">
      <c r="C54" s="13"/>
      <c r="D54" s="25"/>
      <c r="E54" s="25"/>
      <c r="F54" s="25"/>
      <c r="G54" s="25"/>
    </row>
    <row r="55" spans="2:9" ht="67" customHeight="1" x14ac:dyDescent="0.15">
      <c r="B55" s="33">
        <v>8</v>
      </c>
      <c r="C55" s="121" t="str">
        <f>'Project MCR'!C57:G57</f>
        <v>Leadership, teamwork, and decisions (team-related complexity): this indicator covers the management and leadership requirements from within the project, program, or portfolio. This indicator focuses on the complexity originating from the relationship with the team(s) and their maturity and hence the vision, guidance, and steering the team requires to deliver.</v>
      </c>
      <c r="D55" s="122"/>
      <c r="E55" s="122"/>
      <c r="F55" s="122"/>
      <c r="G55" s="123"/>
    </row>
    <row r="56" spans="2:9" ht="26" x14ac:dyDescent="0.15">
      <c r="B56" s="32">
        <f>B55+0.1</f>
        <v>8.1</v>
      </c>
      <c r="C56" s="53" t="s">
        <v>185</v>
      </c>
      <c r="D56" s="54" t="s">
        <v>157</v>
      </c>
      <c r="E56" s="54" t="s">
        <v>37</v>
      </c>
      <c r="F56" s="54" t="s">
        <v>36</v>
      </c>
      <c r="G56" s="54" t="s">
        <v>120</v>
      </c>
      <c r="H56" s="22"/>
      <c r="I56" s="39"/>
    </row>
    <row r="57" spans="2:9" ht="26" x14ac:dyDescent="0.15">
      <c r="B57" s="32">
        <f t="shared" ref="B57:B58" si="13">B56+0.1</f>
        <v>8.1999999999999993</v>
      </c>
      <c r="C57" s="53" t="s">
        <v>186</v>
      </c>
      <c r="D57" s="54" t="s">
        <v>134</v>
      </c>
      <c r="E57" s="54" t="s">
        <v>77</v>
      </c>
      <c r="F57" s="54" t="s">
        <v>75</v>
      </c>
      <c r="G57" s="54" t="s">
        <v>170</v>
      </c>
      <c r="H57" s="22"/>
      <c r="I57" s="39"/>
    </row>
    <row r="58" spans="2:9" ht="36" x14ac:dyDescent="0.15">
      <c r="B58" s="32">
        <f t="shared" si="13"/>
        <v>8.2999999999999989</v>
      </c>
      <c r="C58" s="53" t="s">
        <v>187</v>
      </c>
      <c r="D58" s="55" t="s">
        <v>16</v>
      </c>
      <c r="E58" s="55" t="s">
        <v>17</v>
      </c>
      <c r="F58" s="55" t="s">
        <v>18</v>
      </c>
      <c r="G58" s="55" t="s">
        <v>19</v>
      </c>
      <c r="H58" s="22"/>
      <c r="I58" s="39"/>
    </row>
    <row r="59" spans="2:9" s="16" customFormat="1" ht="24" customHeight="1" x14ac:dyDescent="0.15">
      <c r="G59" s="16" t="s">
        <v>108</v>
      </c>
      <c r="H59" s="31" t="str">
        <f t="shared" ref="H59" si="14">IF(SUM(H56:H58)=0,"",ROUNDDOWN(AVERAGE(H56:H58),1))</f>
        <v/>
      </c>
      <c r="I59" s="40"/>
    </row>
    <row r="60" spans="2:9" x14ac:dyDescent="0.15">
      <c r="C60" s="13"/>
      <c r="D60" s="25"/>
      <c r="E60" s="25"/>
      <c r="F60" s="25"/>
      <c r="G60" s="25"/>
    </row>
    <row r="61" spans="2:9" ht="65" customHeight="1" x14ac:dyDescent="0.15">
      <c r="B61" s="33">
        <v>9</v>
      </c>
      <c r="C61" s="121" t="str">
        <f>'Project MCR'!C63:G63</f>
        <v>Degree of innovation and general conditions (innovation-related complexity): this indicator covers the complexity originating from the degree of technical innovation of the project, program, or portfolio. This indicator may focus on the learning and associated resourcefulness required to innovate and/or work with unfamiliar outcomes, approaches, processes, tools, or methods._x000D_</v>
      </c>
      <c r="D61" s="122"/>
      <c r="E61" s="122"/>
      <c r="F61" s="122"/>
      <c r="G61" s="123"/>
    </row>
    <row r="62" spans="2:9" ht="14" x14ac:dyDescent="0.15">
      <c r="B62" s="32">
        <f>B61+0.1</f>
        <v>9.1</v>
      </c>
      <c r="C62" s="12" t="s">
        <v>188</v>
      </c>
      <c r="D62" s="26" t="s">
        <v>29</v>
      </c>
      <c r="E62" s="26" t="s">
        <v>30</v>
      </c>
      <c r="F62" s="26" t="s">
        <v>31</v>
      </c>
      <c r="G62" s="26" t="s">
        <v>174</v>
      </c>
      <c r="H62" s="22"/>
      <c r="I62" s="39"/>
    </row>
    <row r="63" spans="2:9" ht="26" x14ac:dyDescent="0.15">
      <c r="B63" s="32">
        <f t="shared" ref="B63:B64" si="15">B62+0.1</f>
        <v>9.1999999999999993</v>
      </c>
      <c r="C63" s="53" t="s">
        <v>189</v>
      </c>
      <c r="D63" s="54" t="s">
        <v>23</v>
      </c>
      <c r="E63" s="54" t="s">
        <v>22</v>
      </c>
      <c r="F63" s="54" t="s">
        <v>21</v>
      </c>
      <c r="G63" s="54" t="s">
        <v>20</v>
      </c>
      <c r="H63" s="22"/>
      <c r="I63" s="39"/>
    </row>
    <row r="64" spans="2:9" ht="26" x14ac:dyDescent="0.15">
      <c r="B64" s="32">
        <f t="shared" si="15"/>
        <v>9.2999999999999989</v>
      </c>
      <c r="C64" s="53" t="s">
        <v>190</v>
      </c>
      <c r="D64" s="54" t="s">
        <v>23</v>
      </c>
      <c r="E64" s="54" t="s">
        <v>22</v>
      </c>
      <c r="F64" s="54" t="s">
        <v>21</v>
      </c>
      <c r="G64" s="54" t="s">
        <v>20</v>
      </c>
      <c r="H64" s="22"/>
      <c r="I64" s="39"/>
    </row>
    <row r="65" spans="2:9" s="16" customFormat="1" ht="24" customHeight="1" x14ac:dyDescent="0.15">
      <c r="G65" s="16" t="s">
        <v>108</v>
      </c>
      <c r="H65" s="31" t="str">
        <f t="shared" ref="H65" si="16">IF(SUM(H62:H64)=0,"",ROUNDDOWN(AVERAGE(H62:H64),1))</f>
        <v/>
      </c>
      <c r="I65" s="40"/>
    </row>
    <row r="66" spans="2:9" x14ac:dyDescent="0.15">
      <c r="C66" s="13"/>
      <c r="D66" s="25"/>
      <c r="E66" s="25"/>
      <c r="F66" s="25"/>
      <c r="G66" s="25"/>
    </row>
    <row r="67" spans="2:9" ht="69" customHeight="1" x14ac:dyDescent="0.15">
      <c r="B67" s="33">
        <v>10</v>
      </c>
      <c r="C67" s="121" t="str">
        <f>'Project MCR'!C69:G69</f>
        <v>Demand for coordination (autonomy-related complexity): this indicator covers the amount of autonomy and responsibility that the project, program, or portfolio manager/leader has been given or has taken/shown. This indicator focuses on coordinating, communicating, promoting, and defending the project, program, or portfolio interests with others._x000D_</v>
      </c>
      <c r="D67" s="122"/>
      <c r="E67" s="122"/>
      <c r="F67" s="122"/>
      <c r="G67" s="123"/>
    </row>
    <row r="68" spans="2:9" ht="30" customHeight="1" x14ac:dyDescent="0.15">
      <c r="B68" s="32">
        <f>B67+0.1</f>
        <v>10.1</v>
      </c>
      <c r="C68" s="53" t="s">
        <v>192</v>
      </c>
      <c r="D68" s="54" t="s">
        <v>23</v>
      </c>
      <c r="E68" s="54" t="s">
        <v>22</v>
      </c>
      <c r="F68" s="54" t="s">
        <v>21</v>
      </c>
      <c r="G68" s="54" t="s">
        <v>20</v>
      </c>
      <c r="H68" s="22"/>
      <c r="I68" s="39"/>
    </row>
    <row r="69" spans="2:9" ht="30" customHeight="1" x14ac:dyDescent="0.15">
      <c r="B69" s="32">
        <f>B68+0.1</f>
        <v>10.199999999999999</v>
      </c>
      <c r="C69" s="53" t="s">
        <v>191</v>
      </c>
      <c r="D69" s="26" t="s">
        <v>23</v>
      </c>
      <c r="E69" s="26" t="s">
        <v>22</v>
      </c>
      <c r="F69" s="26" t="s">
        <v>21</v>
      </c>
      <c r="G69" s="26" t="s">
        <v>20</v>
      </c>
      <c r="H69" s="22"/>
      <c r="I69" s="39"/>
    </row>
    <row r="70" spans="2:9" s="16" customFormat="1" ht="24" customHeight="1" x14ac:dyDescent="0.15">
      <c r="G70" s="16" t="s">
        <v>108</v>
      </c>
      <c r="H70" s="31" t="str">
        <f t="shared" ref="H70" si="17">IF(SUM(H68:H69)=0,"",ROUNDDOWN(AVERAGE(H68:H69),1))</f>
        <v/>
      </c>
      <c r="I70" s="40"/>
    </row>
    <row r="71" spans="2:9" ht="17" customHeight="1" x14ac:dyDescent="0.15"/>
    <row r="72" spans="2:9" ht="17" customHeight="1" x14ac:dyDescent="0.15">
      <c r="E72" s="11" t="s">
        <v>252</v>
      </c>
    </row>
    <row r="73" spans="2:9" ht="17" customHeight="1" x14ac:dyDescent="0.15">
      <c r="F73" s="19" t="s">
        <v>64</v>
      </c>
      <c r="G73" s="15">
        <v>1</v>
      </c>
      <c r="H73" s="18" t="str">
        <f>IF(H13="","",H13)</f>
        <v/>
      </c>
    </row>
    <row r="74" spans="2:9" ht="17" customHeight="1" x14ac:dyDescent="0.15">
      <c r="F74" s="19" t="s">
        <v>64</v>
      </c>
      <c r="G74" s="15">
        <f>1+G73</f>
        <v>2</v>
      </c>
      <c r="H74" s="18" t="str">
        <f>IF(H19="","",H19)</f>
        <v/>
      </c>
    </row>
    <row r="75" spans="2:9" ht="17" customHeight="1" x14ac:dyDescent="0.15">
      <c r="F75" s="19" t="s">
        <v>64</v>
      </c>
      <c r="G75" s="15">
        <f t="shared" ref="G75:G82" si="18">1+G74</f>
        <v>3</v>
      </c>
      <c r="H75" s="18" t="str">
        <f>IF(H27="","",H27)</f>
        <v/>
      </c>
    </row>
    <row r="76" spans="2:9" ht="17" customHeight="1" x14ac:dyDescent="0.15">
      <c r="F76" s="19" t="s">
        <v>64</v>
      </c>
      <c r="G76" s="15">
        <f t="shared" si="18"/>
        <v>4</v>
      </c>
      <c r="H76" s="18" t="str">
        <f>IF(H33="","",H33)</f>
        <v/>
      </c>
    </row>
    <row r="77" spans="2:9" ht="17" customHeight="1" x14ac:dyDescent="0.15">
      <c r="F77" s="19" t="s">
        <v>64</v>
      </c>
      <c r="G77" s="15">
        <f t="shared" si="18"/>
        <v>5</v>
      </c>
      <c r="H77" s="18" t="str">
        <f>IF(H40="","",H40)</f>
        <v/>
      </c>
    </row>
    <row r="78" spans="2:9" ht="17" customHeight="1" x14ac:dyDescent="0.15">
      <c r="F78" s="19" t="s">
        <v>64</v>
      </c>
      <c r="G78" s="15">
        <f t="shared" si="18"/>
        <v>6</v>
      </c>
      <c r="H78" s="18" t="str">
        <f>IF(H46="","",H46)</f>
        <v/>
      </c>
    </row>
    <row r="79" spans="2:9" ht="17" customHeight="1" x14ac:dyDescent="0.15">
      <c r="F79" s="19" t="s">
        <v>64</v>
      </c>
      <c r="G79" s="15">
        <f t="shared" si="18"/>
        <v>7</v>
      </c>
      <c r="H79" s="18" t="str">
        <f>IF(H53="","",H53)</f>
        <v/>
      </c>
    </row>
    <row r="80" spans="2:9" ht="17" customHeight="1" x14ac:dyDescent="0.15">
      <c r="F80" s="19" t="s">
        <v>64</v>
      </c>
      <c r="G80" s="15">
        <f t="shared" si="18"/>
        <v>8</v>
      </c>
      <c r="H80" s="18" t="str">
        <f>IF(H59="","",H59)</f>
        <v/>
      </c>
    </row>
    <row r="81" spans="3:8" ht="17" customHeight="1" x14ac:dyDescent="0.15">
      <c r="F81" s="19" t="s">
        <v>64</v>
      </c>
      <c r="G81" s="15">
        <f t="shared" si="18"/>
        <v>9</v>
      </c>
      <c r="H81" s="18" t="str">
        <f>IF(H65="","",H65)</f>
        <v/>
      </c>
    </row>
    <row r="82" spans="3:8" ht="17" customHeight="1" x14ac:dyDescent="0.15">
      <c r="F82" s="19" t="s">
        <v>64</v>
      </c>
      <c r="G82" s="15">
        <f t="shared" si="18"/>
        <v>10</v>
      </c>
      <c r="H82" s="18" t="str">
        <f>IF(H70="","",H70)</f>
        <v/>
      </c>
    </row>
    <row r="83" spans="3:8" ht="17" customHeight="1" x14ac:dyDescent="0.15">
      <c r="G83" s="35" t="s">
        <v>109</v>
      </c>
      <c r="H83" s="18">
        <f>SUM(H73:H82)</f>
        <v>0</v>
      </c>
    </row>
    <row r="84" spans="3:8" ht="17" customHeight="1" x14ac:dyDescent="0.15"/>
    <row r="85" spans="3:8" ht="17" customHeight="1" x14ac:dyDescent="0.15">
      <c r="C85" s="20" t="str">
        <f>Instructions!B25</f>
        <v>version 2.0</v>
      </c>
    </row>
    <row r="86" spans="3:8" ht="17" customHeight="1" x14ac:dyDescent="0.15"/>
    <row r="87" spans="3:8" ht="17" customHeight="1" x14ac:dyDescent="0.15"/>
    <row r="88" spans="3:8" ht="17" customHeight="1" x14ac:dyDescent="0.15"/>
    <row r="89" spans="3:8" ht="17" customHeight="1" x14ac:dyDescent="0.15"/>
    <row r="90" spans="3:8" ht="17" customHeight="1" x14ac:dyDescent="0.15"/>
    <row r="91" spans="3:8" ht="17" customHeight="1" x14ac:dyDescent="0.15"/>
    <row r="92" spans="3:8" ht="17" customHeight="1" x14ac:dyDescent="0.15"/>
    <row r="93" spans="3:8" ht="17" customHeight="1" x14ac:dyDescent="0.15"/>
    <row r="94" spans="3:8" ht="17" customHeight="1" x14ac:dyDescent="0.15"/>
    <row r="95" spans="3:8" ht="17" customHeight="1" x14ac:dyDescent="0.15"/>
    <row r="96" spans="3:8" ht="17" customHeight="1" x14ac:dyDescent="0.15"/>
    <row r="97" spans="2:9" ht="17" customHeight="1" x14ac:dyDescent="0.15"/>
    <row r="98" spans="2:9" ht="17" customHeight="1" x14ac:dyDescent="0.15"/>
    <row r="99" spans="2:9" ht="17" customHeight="1" x14ac:dyDescent="0.15"/>
    <row r="100" spans="2:9" s="10" customFormat="1" ht="17" customHeight="1" x14ac:dyDescent="0.15">
      <c r="B100" s="15"/>
      <c r="C100" s="8"/>
      <c r="D100" s="8"/>
      <c r="E100" s="8"/>
      <c r="F100" s="8"/>
      <c r="G100" s="8"/>
      <c r="H100" s="15"/>
      <c r="I100" s="13"/>
    </row>
    <row r="101" spans="2:9" s="10" customFormat="1" ht="17" customHeight="1" x14ac:dyDescent="0.15">
      <c r="B101" s="15"/>
      <c r="C101" s="8"/>
      <c r="D101" s="8"/>
      <c r="E101" s="8"/>
      <c r="F101" s="8"/>
      <c r="G101" s="8"/>
      <c r="H101" s="15"/>
      <c r="I101" s="13"/>
    </row>
    <row r="102" spans="2:9" s="10" customFormat="1" ht="17" customHeight="1" x14ac:dyDescent="0.15">
      <c r="B102" s="15"/>
      <c r="C102" s="8"/>
      <c r="D102" s="8"/>
      <c r="E102" s="8"/>
      <c r="F102" s="8"/>
      <c r="G102" s="8"/>
      <c r="H102" s="15"/>
      <c r="I102" s="13"/>
    </row>
    <row r="103" spans="2:9" s="10" customFormat="1" ht="17" customHeight="1" x14ac:dyDescent="0.15">
      <c r="B103" s="15"/>
      <c r="C103" s="8"/>
      <c r="D103" s="8"/>
      <c r="E103" s="8"/>
      <c r="F103" s="8"/>
      <c r="G103" s="8"/>
      <c r="H103" s="15"/>
      <c r="I103" s="13"/>
    </row>
    <row r="104" spans="2:9" s="10" customFormat="1" ht="17" customHeight="1" x14ac:dyDescent="0.15">
      <c r="B104" s="15"/>
      <c r="C104" s="8"/>
      <c r="D104" s="8"/>
      <c r="E104" s="8"/>
      <c r="F104" s="8"/>
      <c r="G104" s="8"/>
      <c r="H104" s="15"/>
      <c r="I104" s="13"/>
    </row>
    <row r="105" spans="2:9" s="10" customFormat="1" ht="17" customHeight="1" x14ac:dyDescent="0.15">
      <c r="B105" s="15"/>
      <c r="C105" s="8"/>
      <c r="D105" s="8"/>
      <c r="E105" s="8"/>
      <c r="F105" s="8"/>
      <c r="G105" s="8"/>
      <c r="H105" s="15"/>
      <c r="I105" s="13"/>
    </row>
    <row r="106" spans="2:9" s="10" customFormat="1" ht="17" customHeight="1" x14ac:dyDescent="0.15">
      <c r="B106" s="15"/>
      <c r="C106" s="8"/>
      <c r="D106" s="8"/>
      <c r="E106" s="8"/>
      <c r="F106" s="8"/>
      <c r="G106" s="8"/>
      <c r="H106" s="15"/>
      <c r="I106" s="13"/>
    </row>
    <row r="107" spans="2:9" s="10" customFormat="1" ht="17" customHeight="1" x14ac:dyDescent="0.15">
      <c r="B107" s="15"/>
      <c r="C107" s="8"/>
      <c r="D107" s="8"/>
      <c r="E107" s="8"/>
      <c r="F107" s="8"/>
      <c r="G107" s="8"/>
      <c r="H107" s="15"/>
      <c r="I107" s="13"/>
    </row>
    <row r="108" spans="2:9" s="10" customFormat="1" ht="17" customHeight="1" x14ac:dyDescent="0.15">
      <c r="B108" s="15"/>
      <c r="C108" s="8"/>
      <c r="D108" s="8"/>
      <c r="E108" s="8"/>
      <c r="F108" s="8"/>
      <c r="G108" s="8"/>
      <c r="H108" s="15"/>
      <c r="I108" s="13"/>
    </row>
    <row r="109" spans="2:9" s="10" customFormat="1" ht="17" customHeight="1" x14ac:dyDescent="0.15">
      <c r="B109" s="15"/>
      <c r="C109" s="8"/>
      <c r="D109" s="8"/>
      <c r="E109" s="8"/>
      <c r="F109" s="8"/>
      <c r="G109" s="8"/>
      <c r="H109" s="15"/>
      <c r="I109" s="13"/>
    </row>
    <row r="110" spans="2:9" s="10" customFormat="1" ht="17" customHeight="1" x14ac:dyDescent="0.15">
      <c r="B110" s="15"/>
      <c r="C110" s="8"/>
      <c r="D110" s="8"/>
      <c r="E110" s="8"/>
      <c r="F110" s="8"/>
      <c r="G110" s="8"/>
      <c r="H110" s="15"/>
      <c r="I110" s="13"/>
    </row>
    <row r="111" spans="2:9" s="10" customFormat="1" ht="17" customHeight="1" x14ac:dyDescent="0.15">
      <c r="B111" s="15"/>
      <c r="C111" s="8"/>
      <c r="D111" s="8"/>
      <c r="E111" s="8"/>
      <c r="F111" s="8"/>
      <c r="G111" s="8"/>
      <c r="H111" s="15"/>
      <c r="I111" s="13"/>
    </row>
    <row r="112" spans="2:9" s="10" customFormat="1" ht="17" customHeight="1" x14ac:dyDescent="0.15">
      <c r="B112" s="15"/>
      <c r="C112" s="8"/>
      <c r="D112" s="8"/>
      <c r="E112" s="8"/>
      <c r="F112" s="8"/>
      <c r="G112" s="8"/>
      <c r="H112" s="15"/>
      <c r="I112" s="13"/>
    </row>
    <row r="113" spans="2:9" s="10" customFormat="1" ht="17" customHeight="1" x14ac:dyDescent="0.15">
      <c r="B113" s="15"/>
      <c r="C113" s="8"/>
      <c r="D113" s="8"/>
      <c r="E113" s="8"/>
      <c r="F113" s="8"/>
      <c r="G113" s="8"/>
      <c r="H113" s="15"/>
      <c r="I113" s="13"/>
    </row>
    <row r="114" spans="2:9" s="10" customFormat="1" ht="17" customHeight="1" x14ac:dyDescent="0.15">
      <c r="B114" s="15"/>
      <c r="C114" s="8"/>
      <c r="D114" s="8"/>
      <c r="E114" s="8"/>
      <c r="F114" s="8"/>
      <c r="G114" s="8"/>
      <c r="H114" s="15"/>
      <c r="I114" s="13"/>
    </row>
    <row r="115" spans="2:9" s="10" customFormat="1" ht="17" customHeight="1" x14ac:dyDescent="0.15">
      <c r="B115" s="15"/>
      <c r="C115" s="8"/>
      <c r="D115" s="8"/>
      <c r="E115" s="8"/>
      <c r="F115" s="8"/>
      <c r="G115" s="8"/>
      <c r="H115" s="15"/>
      <c r="I115" s="13"/>
    </row>
    <row r="116" spans="2:9" s="10" customFormat="1" ht="17" customHeight="1" x14ac:dyDescent="0.15">
      <c r="B116" s="15"/>
      <c r="C116" s="8"/>
      <c r="D116" s="8"/>
      <c r="E116" s="8"/>
      <c r="F116" s="8"/>
      <c r="G116" s="8"/>
      <c r="H116" s="15"/>
      <c r="I116" s="13"/>
    </row>
    <row r="117" spans="2:9" s="10" customFormat="1" ht="17" customHeight="1" x14ac:dyDescent="0.15">
      <c r="B117" s="15"/>
      <c r="C117" s="8"/>
      <c r="D117" s="8"/>
      <c r="E117" s="8"/>
      <c r="F117" s="8"/>
      <c r="G117" s="8"/>
      <c r="H117" s="15"/>
      <c r="I117" s="13"/>
    </row>
    <row r="118" spans="2:9" s="10" customFormat="1" ht="17" customHeight="1" x14ac:dyDescent="0.15">
      <c r="B118" s="15"/>
      <c r="C118" s="8"/>
      <c r="D118" s="8"/>
      <c r="E118" s="8"/>
      <c r="F118" s="8"/>
      <c r="G118" s="8"/>
      <c r="H118" s="15"/>
      <c r="I118" s="13"/>
    </row>
    <row r="119" spans="2:9" s="10" customFormat="1" ht="17" customHeight="1" x14ac:dyDescent="0.15">
      <c r="B119" s="15"/>
      <c r="C119" s="8"/>
      <c r="D119" s="8"/>
      <c r="E119" s="8"/>
      <c r="F119" s="8"/>
      <c r="G119" s="8"/>
      <c r="H119" s="15"/>
      <c r="I119" s="13"/>
    </row>
  </sheetData>
  <sheetProtection password="BD40" sheet="1" objects="1" scenarios="1"/>
  <mergeCells count="15">
    <mergeCell ref="C67:G67"/>
    <mergeCell ref="C7:G7"/>
    <mergeCell ref="C15:G15"/>
    <mergeCell ref="C21:G21"/>
    <mergeCell ref="C29:G29"/>
    <mergeCell ref="C35:G35"/>
    <mergeCell ref="C42:G42"/>
    <mergeCell ref="C48:G48"/>
    <mergeCell ref="C55:G55"/>
    <mergeCell ref="C61:G61"/>
    <mergeCell ref="E3:G3"/>
    <mergeCell ref="B5:B6"/>
    <mergeCell ref="C5:C6"/>
    <mergeCell ref="D5:G5"/>
    <mergeCell ref="H5:I5"/>
  </mergeCells>
  <phoneticPr fontId="11" type="noConversion"/>
  <dataValidations count="1">
    <dataValidation type="whole" allowBlank="1" showInputMessage="1" showErrorMessage="1" sqref="H30:H32 H68:H69 H43:H45 H56:H58 H8:H12 H16:H18 H22:H26 H62:H64 H36:H39 H49:H52">
      <formula1>1</formula1>
      <formula2>4</formula2>
    </dataValidation>
  </dataValidations>
  <pageMargins left="0.79000000000000015" right="0.79000000000000015" top="0.79000000000000015" bottom="0.79000000000000015" header="0.79000000000000015" footer="0.79000000000000015"/>
  <pageSetup paperSize="9" scale="18" fitToHeight="4"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499984740745262"/>
    <pageSetUpPr fitToPage="1"/>
  </sheetPr>
  <dimension ref="B2:I116"/>
  <sheetViews>
    <sheetView showGridLines="0" showZeros="0" zoomScale="120" zoomScaleNormal="120" workbookViewId="0">
      <pane xSplit="7" ySplit="6" topLeftCell="H17" activePane="bottomRight" state="frozenSplit"/>
      <selection pane="topRight" activeCell="H1" sqref="H1"/>
      <selection pane="bottomLeft" activeCell="A10" sqref="A10"/>
      <selection pane="bottomRight" activeCell="E2" sqref="E2:I3"/>
    </sheetView>
  </sheetViews>
  <sheetFormatPr baseColWidth="10" defaultRowHeight="13" x14ac:dyDescent="0.15"/>
  <cols>
    <col min="1" max="1" width="2.796875" style="8" customWidth="1"/>
    <col min="2" max="2" width="5.796875" style="15" customWidth="1"/>
    <col min="3" max="3" width="41.3984375" style="8" customWidth="1"/>
    <col min="4" max="7" width="10.59765625" style="8" customWidth="1"/>
    <col min="8" max="8" width="9" style="15" customWidth="1"/>
    <col min="9" max="9" width="60.796875" style="13" customWidth="1"/>
    <col min="10" max="16384" width="11" style="8"/>
  </cols>
  <sheetData>
    <row r="2" spans="2:9" s="34" customFormat="1" ht="20" customHeight="1" x14ac:dyDescent="0.15">
      <c r="B2" s="37"/>
      <c r="C2" s="34" t="str">
        <f>Instructions!B2</f>
        <v>Candidate Pre-Screen</v>
      </c>
      <c r="D2" s="38"/>
      <c r="E2" s="36" t="s">
        <v>68</v>
      </c>
      <c r="F2" s="69"/>
      <c r="G2" s="38"/>
      <c r="H2" s="9"/>
      <c r="I2" s="41"/>
    </row>
    <row r="3" spans="2:9" s="34" customFormat="1" ht="20" customHeight="1" x14ac:dyDescent="0.15">
      <c r="B3" s="37"/>
      <c r="C3" s="66" t="s">
        <v>248</v>
      </c>
      <c r="D3" s="38"/>
      <c r="E3" s="120">
        <f>Sample!D3</f>
        <v>0</v>
      </c>
      <c r="F3" s="120"/>
      <c r="G3" s="120"/>
      <c r="H3" s="91" t="str">
        <f>IF(LEN(E3)&lt;2,"Please enter name in Sample worksheet","")</f>
        <v>Please enter name in Sample worksheet</v>
      </c>
    </row>
    <row r="4" spans="2:9" ht="15" customHeight="1" x14ac:dyDescent="0.15"/>
    <row r="5" spans="2:9" s="21" customFormat="1" ht="22" customHeight="1" x14ac:dyDescent="0.15">
      <c r="B5" s="115" t="s">
        <v>4</v>
      </c>
      <c r="C5" s="115" t="s">
        <v>3</v>
      </c>
      <c r="D5" s="117" t="s">
        <v>62</v>
      </c>
      <c r="E5" s="117"/>
      <c r="F5" s="117"/>
      <c r="G5" s="117"/>
      <c r="H5" s="118" t="s">
        <v>251</v>
      </c>
      <c r="I5" s="119"/>
    </row>
    <row r="6" spans="2:9" s="21" customFormat="1" ht="30" customHeight="1" x14ac:dyDescent="0.15">
      <c r="B6" s="116"/>
      <c r="C6" s="116"/>
      <c r="D6" s="28" t="s">
        <v>115</v>
      </c>
      <c r="E6" s="28" t="s">
        <v>66</v>
      </c>
      <c r="F6" s="28" t="s">
        <v>67</v>
      </c>
      <c r="G6" s="28" t="s">
        <v>63</v>
      </c>
      <c r="H6" s="50" t="s">
        <v>250</v>
      </c>
      <c r="I6" s="51" t="s">
        <v>113</v>
      </c>
    </row>
    <row r="7" spans="2:9" ht="40" customHeight="1" x14ac:dyDescent="0.15">
      <c r="B7" s="33">
        <v>1</v>
      </c>
      <c r="C7" s="121" t="str">
        <f>'Project MCR'!C7:G7</f>
        <v>Objectives and assessment of results (output-related complexity): this indicator covers the complexity originating from vague, exacting, and mutually conflicting goals, objectives, requirements, and expectations._x000D_</v>
      </c>
      <c r="D7" s="122"/>
      <c r="E7" s="122"/>
      <c r="F7" s="122"/>
      <c r="G7" s="123"/>
      <c r="I7" s="23"/>
    </row>
    <row r="8" spans="2:9" ht="26" x14ac:dyDescent="0.15">
      <c r="B8" s="32">
        <f>B7+0.1</f>
        <v>1.1000000000000001</v>
      </c>
      <c r="C8" s="53" t="s">
        <v>193</v>
      </c>
      <c r="D8" s="55" t="s">
        <v>5</v>
      </c>
      <c r="E8" s="55" t="s">
        <v>6</v>
      </c>
      <c r="F8" s="55" t="s">
        <v>7</v>
      </c>
      <c r="G8" s="55" t="s">
        <v>69</v>
      </c>
      <c r="H8" s="22"/>
      <c r="I8" s="39"/>
    </row>
    <row r="9" spans="2:9" ht="26" x14ac:dyDescent="0.15">
      <c r="B9" s="32">
        <f t="shared" ref="B9:B12" si="0">B8+0.1</f>
        <v>1.2000000000000002</v>
      </c>
      <c r="C9" s="53" t="s">
        <v>194</v>
      </c>
      <c r="D9" s="55" t="s">
        <v>8</v>
      </c>
      <c r="E9" s="55" t="s">
        <v>9</v>
      </c>
      <c r="F9" s="55" t="s">
        <v>10</v>
      </c>
      <c r="G9" s="55" t="s">
        <v>11</v>
      </c>
      <c r="H9" s="22"/>
      <c r="I9" s="39"/>
    </row>
    <row r="10" spans="2:9" ht="26" x14ac:dyDescent="0.15">
      <c r="B10" s="32">
        <f t="shared" si="0"/>
        <v>1.3000000000000003</v>
      </c>
      <c r="C10" s="53" t="s">
        <v>195</v>
      </c>
      <c r="D10" s="55" t="s">
        <v>197</v>
      </c>
      <c r="E10" s="55" t="s">
        <v>198</v>
      </c>
      <c r="F10" s="55" t="s">
        <v>199</v>
      </c>
      <c r="G10" s="55" t="s">
        <v>200</v>
      </c>
      <c r="H10" s="22"/>
      <c r="I10" s="39"/>
    </row>
    <row r="11" spans="2:9" ht="26" x14ac:dyDescent="0.15">
      <c r="B11" s="32">
        <f t="shared" si="0"/>
        <v>1.4000000000000004</v>
      </c>
      <c r="C11" s="53" t="s">
        <v>196</v>
      </c>
      <c r="D11" s="55" t="s">
        <v>12</v>
      </c>
      <c r="E11" s="55" t="s">
        <v>13</v>
      </c>
      <c r="F11" s="55" t="s">
        <v>14</v>
      </c>
      <c r="G11" s="55" t="s">
        <v>15</v>
      </c>
      <c r="H11" s="22"/>
      <c r="I11" s="39"/>
    </row>
    <row r="12" spans="2:9" ht="14" x14ac:dyDescent="0.15">
      <c r="B12" s="32">
        <f t="shared" si="0"/>
        <v>1.5000000000000004</v>
      </c>
      <c r="C12" s="12" t="s">
        <v>79</v>
      </c>
      <c r="D12" s="24" t="s">
        <v>20</v>
      </c>
      <c r="E12" s="24" t="s">
        <v>21</v>
      </c>
      <c r="F12" s="24" t="s">
        <v>22</v>
      </c>
      <c r="G12" s="24" t="s">
        <v>23</v>
      </c>
      <c r="H12" s="22"/>
      <c r="I12" s="39"/>
    </row>
    <row r="13" spans="2:9" s="16" customFormat="1" ht="24" customHeight="1" x14ac:dyDescent="0.15">
      <c r="G13" s="16" t="s">
        <v>108</v>
      </c>
      <c r="H13" s="31" t="str">
        <f t="shared" ref="H13" si="1">IF(SUM(H8:H12)=0,"",ROUNDDOWN(AVERAGE(H8:H12),1))</f>
        <v/>
      </c>
      <c r="I13" s="40"/>
    </row>
    <row r="14" spans="2:9" x14ac:dyDescent="0.15">
      <c r="C14" s="13"/>
      <c r="D14" s="25"/>
      <c r="E14" s="25"/>
      <c r="F14" s="25"/>
      <c r="G14" s="25"/>
    </row>
    <row r="15" spans="2:9" ht="62" customHeight="1" x14ac:dyDescent="0.15">
      <c r="B15" s="33">
        <v>2</v>
      </c>
      <c r="C15" s="121" t="str">
        <f>'Project MCR'!C15:G15</f>
        <v>Processes, methods, tools, and techniques (process-related complexity): this indicator covers the complexity related to the number of tasks, assumptions and constraints, and their interdependence; the processes and process quality requirements; the team and communication structure; and the availability of supporting methods, tools, and techniques._x000D_</v>
      </c>
      <c r="D15" s="122"/>
      <c r="E15" s="122"/>
      <c r="F15" s="122"/>
      <c r="G15" s="123"/>
    </row>
    <row r="16" spans="2:9" ht="14" x14ac:dyDescent="0.15">
      <c r="B16" s="32">
        <f>B15+0.1</f>
        <v>2.1</v>
      </c>
      <c r="C16" s="12" t="s">
        <v>80</v>
      </c>
      <c r="D16" s="26" t="s">
        <v>81</v>
      </c>
      <c r="E16" s="26" t="s">
        <v>82</v>
      </c>
      <c r="F16" s="26" t="s">
        <v>83</v>
      </c>
      <c r="G16" s="26" t="s">
        <v>84</v>
      </c>
      <c r="H16" s="22"/>
      <c r="I16" s="39"/>
    </row>
    <row r="17" spans="2:9" ht="39" x14ac:dyDescent="0.15">
      <c r="B17" s="32">
        <f t="shared" ref="B17:B19" si="2">B16+0.1</f>
        <v>2.2000000000000002</v>
      </c>
      <c r="C17" s="12" t="s">
        <v>85</v>
      </c>
      <c r="D17" s="26" t="s">
        <v>98</v>
      </c>
      <c r="E17" s="26" t="s">
        <v>86</v>
      </c>
      <c r="F17" s="26" t="s">
        <v>87</v>
      </c>
      <c r="G17" s="26" t="s">
        <v>88</v>
      </c>
      <c r="H17" s="22"/>
      <c r="I17" s="39"/>
    </row>
    <row r="18" spans="2:9" ht="14" x14ac:dyDescent="0.15">
      <c r="B18" s="32">
        <f t="shared" si="2"/>
        <v>2.3000000000000003</v>
      </c>
      <c r="C18" s="12" t="s">
        <v>89</v>
      </c>
      <c r="D18" s="26" t="s">
        <v>29</v>
      </c>
      <c r="E18" s="26" t="s">
        <v>30</v>
      </c>
      <c r="F18" s="26" t="s">
        <v>31</v>
      </c>
      <c r="G18" s="26" t="s">
        <v>174</v>
      </c>
      <c r="H18" s="22"/>
      <c r="I18" s="39"/>
    </row>
    <row r="19" spans="2:9" ht="26" x14ac:dyDescent="0.15">
      <c r="B19" s="32">
        <f t="shared" si="2"/>
        <v>2.4000000000000004</v>
      </c>
      <c r="C19" s="12" t="s">
        <v>90</v>
      </c>
      <c r="D19" s="26" t="s">
        <v>20</v>
      </c>
      <c r="E19" s="26" t="s">
        <v>21</v>
      </c>
      <c r="F19" s="26" t="s">
        <v>22</v>
      </c>
      <c r="G19" s="26" t="s">
        <v>23</v>
      </c>
      <c r="H19" s="22"/>
      <c r="I19" s="39"/>
    </row>
    <row r="20" spans="2:9" s="16" customFormat="1" ht="24" customHeight="1" x14ac:dyDescent="0.15">
      <c r="G20" s="16" t="s">
        <v>108</v>
      </c>
      <c r="H20" s="31" t="str">
        <f t="shared" ref="H20" si="3">IF(SUM(H16:H19)=0,"",ROUNDDOWN(AVERAGE(H16:H19),1))</f>
        <v/>
      </c>
      <c r="I20" s="40"/>
    </row>
    <row r="21" spans="2:9" x14ac:dyDescent="0.15">
      <c r="C21" s="13"/>
      <c r="D21" s="25"/>
      <c r="E21" s="25"/>
      <c r="F21" s="25"/>
      <c r="G21" s="25"/>
    </row>
    <row r="22" spans="2:9" ht="65" customHeight="1" x14ac:dyDescent="0.15">
      <c r="B22" s="33">
        <v>3</v>
      </c>
      <c r="C22" s="121" t="str">
        <f>'Project MCR'!C22:G22</f>
        <v>Resources including finance (input-related complexity): this indicator covers complexities relating to acquiring and funding the necessary budgets (possibly from several sources); the diversity or lack of availability of resources (both human and other); and the processes and activities needed to manage the financial and resource aspects, including procurement._x000D_</v>
      </c>
      <c r="D22" s="122"/>
      <c r="E22" s="122"/>
      <c r="F22" s="122"/>
      <c r="G22" s="123"/>
    </row>
    <row r="23" spans="2:9" ht="26" x14ac:dyDescent="0.15">
      <c r="B23" s="32">
        <f>B22+0.1</f>
        <v>3.1</v>
      </c>
      <c r="C23" s="27" t="s">
        <v>201</v>
      </c>
      <c r="D23" s="26" t="s">
        <v>33</v>
      </c>
      <c r="E23" s="26" t="s">
        <v>35</v>
      </c>
      <c r="F23" s="30" t="s">
        <v>65</v>
      </c>
      <c r="G23" s="26" t="s">
        <v>34</v>
      </c>
      <c r="H23" s="22"/>
      <c r="I23" s="39"/>
    </row>
    <row r="24" spans="2:9" ht="26" x14ac:dyDescent="0.15">
      <c r="B24" s="32">
        <f t="shared" ref="B24:B25" si="4">B23+0.1</f>
        <v>3.2</v>
      </c>
      <c r="C24" s="12" t="s">
        <v>202</v>
      </c>
      <c r="D24" s="26" t="s">
        <v>33</v>
      </c>
      <c r="E24" s="26" t="s">
        <v>35</v>
      </c>
      <c r="F24" s="30" t="s">
        <v>65</v>
      </c>
      <c r="G24" s="26" t="s">
        <v>34</v>
      </c>
      <c r="H24" s="22"/>
      <c r="I24" s="39"/>
    </row>
    <row r="25" spans="2:9" ht="26" x14ac:dyDescent="0.15">
      <c r="B25" s="32">
        <f t="shared" si="4"/>
        <v>3.3000000000000003</v>
      </c>
      <c r="C25" s="12" t="s">
        <v>203</v>
      </c>
      <c r="D25" s="26" t="s">
        <v>33</v>
      </c>
      <c r="E25" s="26" t="s">
        <v>35</v>
      </c>
      <c r="F25" s="30" t="s">
        <v>65</v>
      </c>
      <c r="G25" s="26" t="s">
        <v>34</v>
      </c>
      <c r="H25" s="22"/>
      <c r="I25" s="39"/>
    </row>
    <row r="26" spans="2:9" s="16" customFormat="1" ht="24" customHeight="1" x14ac:dyDescent="0.15">
      <c r="G26" s="16" t="s">
        <v>108</v>
      </c>
      <c r="H26" s="31" t="str">
        <f t="shared" ref="H26" si="5">IF(SUM(H23:H25)=0,"",ROUNDDOWN(AVERAGE(H23:H25),1))</f>
        <v/>
      </c>
      <c r="I26" s="40"/>
    </row>
    <row r="27" spans="2:9" x14ac:dyDescent="0.15">
      <c r="C27" s="13"/>
      <c r="D27" s="25"/>
      <c r="E27" s="25"/>
      <c r="F27" s="25"/>
      <c r="G27" s="25"/>
    </row>
    <row r="28" spans="2:9" ht="40" customHeight="1" x14ac:dyDescent="0.15">
      <c r="B28" s="33">
        <v>4</v>
      </c>
      <c r="C28" s="121" t="str">
        <f>'Project MCR'!C30:G30</f>
        <v>Risk and opportunities (risk-related complexity): this indicator covers complexity related to the risk profile(s) and uncertainty levels of the project, program, or portfolio and dependent initiatives._x000D_</v>
      </c>
      <c r="D28" s="122"/>
      <c r="E28" s="122"/>
      <c r="F28" s="122"/>
      <c r="G28" s="123"/>
    </row>
    <row r="29" spans="2:9" ht="26" x14ac:dyDescent="0.15">
      <c r="B29" s="32">
        <f>B28+0.1</f>
        <v>4.0999999999999996</v>
      </c>
      <c r="C29" s="12" t="s">
        <v>204</v>
      </c>
      <c r="D29" s="54" t="s">
        <v>22</v>
      </c>
      <c r="E29" s="54" t="s">
        <v>40</v>
      </c>
      <c r="F29" s="54" t="s">
        <v>21</v>
      </c>
      <c r="G29" s="54" t="s">
        <v>159</v>
      </c>
      <c r="H29" s="22"/>
      <c r="I29" s="39"/>
    </row>
    <row r="30" spans="2:9" ht="26" x14ac:dyDescent="0.15">
      <c r="B30" s="32">
        <f t="shared" ref="B30:B31" si="6">B29+0.1</f>
        <v>4.1999999999999993</v>
      </c>
      <c r="C30" s="12" t="s">
        <v>206</v>
      </c>
      <c r="D30" s="26" t="s">
        <v>29</v>
      </c>
      <c r="E30" s="26" t="s">
        <v>91</v>
      </c>
      <c r="F30" s="26" t="s">
        <v>92</v>
      </c>
      <c r="G30" s="26" t="s">
        <v>119</v>
      </c>
      <c r="H30" s="22"/>
      <c r="I30" s="39"/>
    </row>
    <row r="31" spans="2:9" ht="26" x14ac:dyDescent="0.15">
      <c r="B31" s="32">
        <f t="shared" si="6"/>
        <v>4.2999999999999989</v>
      </c>
      <c r="C31" s="53" t="s">
        <v>205</v>
      </c>
      <c r="D31" s="54" t="s">
        <v>123</v>
      </c>
      <c r="E31" s="54" t="s">
        <v>116</v>
      </c>
      <c r="F31" s="54" t="s">
        <v>124</v>
      </c>
      <c r="G31" s="54" t="s">
        <v>125</v>
      </c>
      <c r="H31" s="22"/>
      <c r="I31" s="39"/>
    </row>
    <row r="32" spans="2:9" s="16" customFormat="1" ht="24" customHeight="1" x14ac:dyDescent="0.15">
      <c r="G32" s="16" t="s">
        <v>108</v>
      </c>
      <c r="H32" s="31" t="str">
        <f t="shared" ref="H32" si="7">IF(SUM(H29:H31)=0,"",ROUNDDOWN(AVERAGE(H29:H31),1))</f>
        <v/>
      </c>
      <c r="I32" s="40"/>
    </row>
    <row r="33" spans="2:9" x14ac:dyDescent="0.15">
      <c r="C33" s="13"/>
      <c r="D33" s="25"/>
      <c r="E33" s="25"/>
      <c r="F33" s="25"/>
      <c r="G33" s="25"/>
    </row>
    <row r="34" spans="2:9" s="14" customFormat="1" ht="89" customHeight="1" x14ac:dyDescent="0.15">
      <c r="B34" s="33">
        <v>5</v>
      </c>
      <c r="C34" s="121" t="str">
        <f>'Project MCR'!C37:G37</f>
        <v>Stakeholders and integration (strategy-related complexity): this indicator covers the influence of formal strategy from the sponsoring organization(s) and the standards, regulations, informal strategies, and politics which may influence the project, program, or portfolio. Other factors may include the importance of outcomes for the organization; the measure of agreement among stakeholders; the informal power, interests, and resistance surrounding the project, program, or portfolio; and any legal or regulatory requirements._x000D_</v>
      </c>
      <c r="D34" s="122"/>
      <c r="E34" s="122"/>
      <c r="F34" s="122"/>
      <c r="G34" s="123"/>
      <c r="H34" s="15"/>
      <c r="I34" s="13"/>
    </row>
    <row r="35" spans="2:9" ht="26" x14ac:dyDescent="0.15">
      <c r="B35" s="32">
        <f>B34+0.1</f>
        <v>5.0999999999999996</v>
      </c>
      <c r="C35" s="53" t="s">
        <v>151</v>
      </c>
      <c r="D35" s="54" t="s">
        <v>43</v>
      </c>
      <c r="E35" s="54" t="s">
        <v>44</v>
      </c>
      <c r="F35" s="54" t="s">
        <v>45</v>
      </c>
      <c r="G35" s="54" t="s">
        <v>46</v>
      </c>
      <c r="H35" s="22"/>
      <c r="I35" s="39"/>
    </row>
    <row r="36" spans="2:9" ht="26" x14ac:dyDescent="0.15">
      <c r="B36" s="32">
        <f t="shared" ref="B36:B37" si="8">B35+0.1</f>
        <v>5.1999999999999993</v>
      </c>
      <c r="C36" s="53" t="s">
        <v>207</v>
      </c>
      <c r="D36" s="54" t="s">
        <v>47</v>
      </c>
      <c r="E36" s="54" t="s">
        <v>40</v>
      </c>
      <c r="F36" s="54" t="s">
        <v>22</v>
      </c>
      <c r="G36" s="54" t="s">
        <v>152</v>
      </c>
      <c r="H36" s="22"/>
      <c r="I36" s="39"/>
    </row>
    <row r="37" spans="2:9" ht="26" x14ac:dyDescent="0.15">
      <c r="B37" s="32">
        <f t="shared" si="8"/>
        <v>5.2999999999999989</v>
      </c>
      <c r="C37" s="53" t="s">
        <v>208</v>
      </c>
      <c r="D37" s="54" t="s">
        <v>48</v>
      </c>
      <c r="E37" s="54" t="s">
        <v>49</v>
      </c>
      <c r="F37" s="54" t="s">
        <v>24</v>
      </c>
      <c r="G37" s="54" t="s">
        <v>50</v>
      </c>
      <c r="H37" s="22"/>
      <c r="I37" s="39"/>
    </row>
    <row r="38" spans="2:9" s="16" customFormat="1" ht="24" customHeight="1" x14ac:dyDescent="0.15">
      <c r="G38" s="16" t="s">
        <v>108</v>
      </c>
      <c r="H38" s="31" t="str">
        <f t="shared" ref="H38" si="9">IF(SUM(H35:H37)=0,"",ROUNDDOWN(AVERAGE(H35:H37),1))</f>
        <v/>
      </c>
      <c r="I38" s="40"/>
    </row>
    <row r="39" spans="2:9" x14ac:dyDescent="0.15">
      <c r="C39" s="13"/>
      <c r="D39" s="25"/>
      <c r="E39" s="25"/>
      <c r="F39" s="25"/>
      <c r="G39" s="25"/>
    </row>
    <row r="40" spans="2:9" ht="55" customHeight="1" x14ac:dyDescent="0.15">
      <c r="B40" s="33">
        <v>6</v>
      </c>
      <c r="C40" s="121" t="str">
        <f>'Project MCR'!C44:G44</f>
        <v>Relations with permanent organizations (organization-related complexity): this indicator covers the amount and interrelatedness of the interfaces of the project, program, or portfolio with the organization's systems, structures, reporting, and decision-making processes._x000D_</v>
      </c>
      <c r="D40" s="122"/>
      <c r="E40" s="122"/>
      <c r="F40" s="122"/>
      <c r="G40" s="123"/>
    </row>
    <row r="41" spans="2:9" ht="39" x14ac:dyDescent="0.15">
      <c r="B41" s="32">
        <f>B40+0.1</f>
        <v>6.1</v>
      </c>
      <c r="C41" s="53" t="s">
        <v>209</v>
      </c>
      <c r="D41" s="54" t="s">
        <v>52</v>
      </c>
      <c r="E41" s="54" t="s">
        <v>53</v>
      </c>
      <c r="F41" s="54" t="s">
        <v>54</v>
      </c>
      <c r="G41" s="54" t="s">
        <v>55</v>
      </c>
      <c r="H41" s="22"/>
      <c r="I41" s="39"/>
    </row>
    <row r="42" spans="2:9" ht="39" x14ac:dyDescent="0.15">
      <c r="B42" s="32">
        <f>B41+0.1</f>
        <v>6.1999999999999993</v>
      </c>
      <c r="C42" s="53" t="s">
        <v>210</v>
      </c>
      <c r="D42" s="54" t="s">
        <v>52</v>
      </c>
      <c r="E42" s="54" t="s">
        <v>53</v>
      </c>
      <c r="F42" s="54" t="s">
        <v>54</v>
      </c>
      <c r="G42" s="54" t="s">
        <v>55</v>
      </c>
      <c r="H42" s="22"/>
      <c r="I42" s="39"/>
    </row>
    <row r="43" spans="2:9" s="16" customFormat="1" ht="24" customHeight="1" x14ac:dyDescent="0.15">
      <c r="G43" s="16" t="s">
        <v>108</v>
      </c>
      <c r="H43" s="31" t="str">
        <f t="shared" ref="H43" si="10">IF(SUM(H41:H42)=0,"",ROUNDDOWN(AVERAGE(H41:H42),1))</f>
        <v/>
      </c>
      <c r="I43" s="40"/>
    </row>
    <row r="44" spans="2:9" x14ac:dyDescent="0.15">
      <c r="C44" s="13"/>
      <c r="D44" s="25"/>
      <c r="E44" s="25"/>
      <c r="F44" s="25"/>
      <c r="G44" s="25"/>
    </row>
    <row r="45" spans="2:9" ht="54" customHeight="1" x14ac:dyDescent="0.15">
      <c r="B45" s="33">
        <v>7</v>
      </c>
      <c r="C45" s="121" t="str">
        <f>'Project MCR'!C50:G50</f>
        <v>Cultural and social context (socio-cultural complexity): this indicator covers complexity resulting from socio-cultural dynamics. These may include interfaces with participants, stakeholders, or organizations from different socio-cultural backgrounds or having to deal with distributed teams._x000D_</v>
      </c>
      <c r="D45" s="122"/>
      <c r="E45" s="122"/>
      <c r="F45" s="122"/>
      <c r="G45" s="123"/>
    </row>
    <row r="46" spans="2:9" ht="39" x14ac:dyDescent="0.15">
      <c r="B46" s="32">
        <f>B45+0.1</f>
        <v>7.1</v>
      </c>
      <c r="C46" s="53" t="s">
        <v>211</v>
      </c>
      <c r="D46" s="54">
        <v>1</v>
      </c>
      <c r="E46" s="54">
        <v>2</v>
      </c>
      <c r="F46" s="54" t="s">
        <v>61</v>
      </c>
      <c r="G46" s="54" t="s">
        <v>51</v>
      </c>
      <c r="H46" s="22"/>
      <c r="I46" s="39"/>
    </row>
    <row r="47" spans="2:9" ht="26" x14ac:dyDescent="0.15">
      <c r="B47" s="32">
        <f t="shared" ref="B47:B49" si="11">B46+0.1</f>
        <v>7.1999999999999993</v>
      </c>
      <c r="C47" s="53" t="s">
        <v>212</v>
      </c>
      <c r="D47" s="54">
        <v>1</v>
      </c>
      <c r="E47" s="54">
        <v>2</v>
      </c>
      <c r="F47" s="54" t="s">
        <v>61</v>
      </c>
      <c r="G47" s="54" t="s">
        <v>51</v>
      </c>
      <c r="H47" s="22"/>
      <c r="I47" s="39"/>
    </row>
    <row r="48" spans="2:9" ht="14" x14ac:dyDescent="0.15">
      <c r="B48" s="32">
        <f t="shared" si="11"/>
        <v>7.2999999999999989</v>
      </c>
      <c r="C48" s="53" t="s">
        <v>59</v>
      </c>
      <c r="D48" s="54">
        <v>1</v>
      </c>
      <c r="E48" s="54">
        <v>2</v>
      </c>
      <c r="F48" s="54" t="s">
        <v>61</v>
      </c>
      <c r="G48" s="54" t="s">
        <v>51</v>
      </c>
      <c r="H48" s="22"/>
      <c r="I48" s="39"/>
    </row>
    <row r="49" spans="2:9" ht="26" x14ac:dyDescent="0.15">
      <c r="B49" s="32">
        <f t="shared" si="11"/>
        <v>7.3999999999999986</v>
      </c>
      <c r="C49" s="53" t="s">
        <v>128</v>
      </c>
      <c r="D49" s="54">
        <v>1</v>
      </c>
      <c r="E49" s="54">
        <v>2</v>
      </c>
      <c r="F49" s="67">
        <v>3</v>
      </c>
      <c r="G49" s="54" t="s">
        <v>130</v>
      </c>
      <c r="H49" s="22"/>
      <c r="I49" s="39"/>
    </row>
    <row r="50" spans="2:9" s="16" customFormat="1" ht="24" customHeight="1" x14ac:dyDescent="0.15">
      <c r="G50" s="16" t="s">
        <v>108</v>
      </c>
      <c r="H50" s="31" t="str">
        <f t="shared" ref="H50" si="12">IF(SUM(H46:H49)=0,"",ROUNDDOWN(AVERAGE(H46:H49),1))</f>
        <v/>
      </c>
      <c r="I50" s="40"/>
    </row>
    <row r="51" spans="2:9" x14ac:dyDescent="0.15">
      <c r="C51" s="13"/>
      <c r="D51" s="25"/>
      <c r="E51" s="25"/>
      <c r="F51" s="25"/>
      <c r="G51" s="25"/>
    </row>
    <row r="52" spans="2:9" ht="67" customHeight="1" x14ac:dyDescent="0.15">
      <c r="B52" s="33">
        <v>8</v>
      </c>
      <c r="C52" s="121" t="str">
        <f>'Project MCR'!C57:G57</f>
        <v>Leadership, teamwork, and decisions (team-related complexity): this indicator covers the management and leadership requirements from within the project, program, or portfolio. This indicator focuses on the complexity originating from the relationship with the team(s) and their maturity and hence the vision, guidance, and steering the team requires to deliver.</v>
      </c>
      <c r="D52" s="122"/>
      <c r="E52" s="122"/>
      <c r="F52" s="122"/>
      <c r="G52" s="123"/>
    </row>
    <row r="53" spans="2:9" ht="26" x14ac:dyDescent="0.15">
      <c r="B53" s="32">
        <f>B52+0.1</f>
        <v>8.1</v>
      </c>
      <c r="C53" s="53" t="s">
        <v>213</v>
      </c>
      <c r="D53" s="54" t="s">
        <v>157</v>
      </c>
      <c r="E53" s="54" t="s">
        <v>37</v>
      </c>
      <c r="F53" s="54" t="s">
        <v>36</v>
      </c>
      <c r="G53" s="54" t="s">
        <v>120</v>
      </c>
      <c r="H53" s="22"/>
      <c r="I53" s="39"/>
    </row>
    <row r="54" spans="2:9" ht="26" x14ac:dyDescent="0.15">
      <c r="B54" s="32">
        <f t="shared" ref="B54:B55" si="13">B53+0.1</f>
        <v>8.1999999999999993</v>
      </c>
      <c r="C54" s="53" t="s">
        <v>214</v>
      </c>
      <c r="D54" s="54" t="s">
        <v>134</v>
      </c>
      <c r="E54" s="54" t="s">
        <v>77</v>
      </c>
      <c r="F54" s="54" t="s">
        <v>75</v>
      </c>
      <c r="G54" s="54" t="s">
        <v>170</v>
      </c>
      <c r="H54" s="22"/>
      <c r="I54" s="39"/>
    </row>
    <row r="55" spans="2:9" ht="36" x14ac:dyDescent="0.15">
      <c r="B55" s="32">
        <f t="shared" si="13"/>
        <v>8.2999999999999989</v>
      </c>
      <c r="C55" s="53" t="s">
        <v>215</v>
      </c>
      <c r="D55" s="55" t="s">
        <v>16</v>
      </c>
      <c r="E55" s="55" t="s">
        <v>17</v>
      </c>
      <c r="F55" s="55" t="s">
        <v>18</v>
      </c>
      <c r="G55" s="55" t="s">
        <v>19</v>
      </c>
      <c r="H55" s="22"/>
      <c r="I55" s="39"/>
    </row>
    <row r="56" spans="2:9" s="16" customFormat="1" ht="24" customHeight="1" x14ac:dyDescent="0.15">
      <c r="G56" s="16" t="s">
        <v>108</v>
      </c>
      <c r="H56" s="31" t="str">
        <f t="shared" ref="H56" si="14">IF(SUM(H53:H55)=0,"",ROUNDDOWN(AVERAGE(H53:H55),1))</f>
        <v/>
      </c>
      <c r="I56" s="40"/>
    </row>
    <row r="57" spans="2:9" x14ac:dyDescent="0.15">
      <c r="C57" s="13"/>
      <c r="D57" s="25"/>
      <c r="E57" s="25"/>
      <c r="F57" s="25"/>
      <c r="G57" s="25"/>
    </row>
    <row r="58" spans="2:9" ht="62" customHeight="1" x14ac:dyDescent="0.15">
      <c r="B58" s="33">
        <v>9</v>
      </c>
      <c r="C58" s="121" t="str">
        <f>'Project MCR'!C63:G63</f>
        <v>Degree of innovation and general conditions (innovation-related complexity): this indicator covers the complexity originating from the degree of technical innovation of the project, program, or portfolio. This indicator may focus on the learning and associated resourcefulness required to innovate and/or work with unfamiliar outcomes, approaches, processes, tools, or methods._x000D_</v>
      </c>
      <c r="D58" s="122"/>
      <c r="E58" s="122"/>
      <c r="F58" s="122"/>
      <c r="G58" s="123"/>
    </row>
    <row r="59" spans="2:9" ht="26" x14ac:dyDescent="0.15">
      <c r="B59" s="32">
        <f>B58+0.1</f>
        <v>9.1</v>
      </c>
      <c r="C59" s="12" t="s">
        <v>78</v>
      </c>
      <c r="D59" s="26" t="s">
        <v>29</v>
      </c>
      <c r="E59" s="26" t="s">
        <v>30</v>
      </c>
      <c r="F59" s="26" t="s">
        <v>31</v>
      </c>
      <c r="G59" s="26" t="s">
        <v>174</v>
      </c>
      <c r="H59" s="22"/>
      <c r="I59" s="39"/>
    </row>
    <row r="60" spans="2:9" ht="36" x14ac:dyDescent="0.15">
      <c r="B60" s="32">
        <f>B59+0.1</f>
        <v>9.1999999999999993</v>
      </c>
      <c r="C60" s="12" t="s">
        <v>216</v>
      </c>
      <c r="D60" s="55" t="s">
        <v>16</v>
      </c>
      <c r="E60" s="55" t="s">
        <v>17</v>
      </c>
      <c r="F60" s="55" t="s">
        <v>18</v>
      </c>
      <c r="G60" s="55" t="s">
        <v>19</v>
      </c>
      <c r="H60" s="22"/>
      <c r="I60" s="39"/>
    </row>
    <row r="61" spans="2:9" s="16" customFormat="1" ht="24" customHeight="1" x14ac:dyDescent="0.15">
      <c r="G61" s="16" t="s">
        <v>108</v>
      </c>
      <c r="H61" s="31" t="str">
        <f t="shared" ref="H61" si="15">IF(SUM(H59:H60)=0,"",ROUNDDOWN(AVERAGE(H59:H60),1))</f>
        <v/>
      </c>
      <c r="I61" s="40"/>
    </row>
    <row r="62" spans="2:9" x14ac:dyDescent="0.15">
      <c r="C62" s="13"/>
      <c r="D62" s="25"/>
      <c r="E62" s="25"/>
      <c r="F62" s="25"/>
      <c r="G62" s="25"/>
    </row>
    <row r="63" spans="2:9" ht="65" customHeight="1" x14ac:dyDescent="0.15">
      <c r="B63" s="33">
        <v>10</v>
      </c>
      <c r="C63" s="121" t="str">
        <f>'Project MCR'!C69:G69</f>
        <v>Demand for coordination (autonomy-related complexity): this indicator covers the amount of autonomy and responsibility that the project, program, or portfolio manager/leader has been given or has taken/shown. This indicator focuses on coordinating, communicating, promoting, and defending the project, program, or portfolio interests with others._x000D_</v>
      </c>
      <c r="D63" s="122"/>
      <c r="E63" s="122"/>
      <c r="F63" s="122"/>
      <c r="G63" s="123"/>
    </row>
    <row r="64" spans="2:9" ht="39" x14ac:dyDescent="0.15">
      <c r="B64" s="32">
        <f>B63+0.1</f>
        <v>10.1</v>
      </c>
      <c r="C64" s="53" t="s">
        <v>217</v>
      </c>
      <c r="D64" s="54" t="s">
        <v>23</v>
      </c>
      <c r="E64" s="54" t="s">
        <v>22</v>
      </c>
      <c r="F64" s="54" t="s">
        <v>21</v>
      </c>
      <c r="G64" s="54" t="s">
        <v>20</v>
      </c>
      <c r="H64" s="22"/>
      <c r="I64" s="39"/>
    </row>
    <row r="65" spans="2:9" ht="26" x14ac:dyDescent="0.15">
      <c r="B65" s="32">
        <f t="shared" ref="B65:B66" si="16">B64+0.1</f>
        <v>10.199999999999999</v>
      </c>
      <c r="C65" s="53" t="s">
        <v>218</v>
      </c>
      <c r="D65" s="54" t="s">
        <v>23</v>
      </c>
      <c r="E65" s="54" t="s">
        <v>22</v>
      </c>
      <c r="F65" s="54" t="s">
        <v>21</v>
      </c>
      <c r="G65" s="54" t="s">
        <v>20</v>
      </c>
      <c r="H65" s="22"/>
      <c r="I65" s="39"/>
    </row>
    <row r="66" spans="2:9" ht="26" x14ac:dyDescent="0.15">
      <c r="B66" s="32">
        <f t="shared" si="16"/>
        <v>10.299999999999999</v>
      </c>
      <c r="C66" s="12" t="s">
        <v>93</v>
      </c>
      <c r="D66" s="26" t="s">
        <v>23</v>
      </c>
      <c r="E66" s="26" t="s">
        <v>22</v>
      </c>
      <c r="F66" s="26" t="s">
        <v>21</v>
      </c>
      <c r="G66" s="26" t="s">
        <v>20</v>
      </c>
      <c r="H66" s="22"/>
      <c r="I66" s="39"/>
    </row>
    <row r="67" spans="2:9" s="16" customFormat="1" ht="24" customHeight="1" x14ac:dyDescent="0.15">
      <c r="G67" s="16" t="s">
        <v>108</v>
      </c>
      <c r="H67" s="31" t="str">
        <f>IF(SUM(H64:H66)=0,"",ROUNDDOWN(AVERAGE(H64:H66),1))</f>
        <v/>
      </c>
      <c r="I67" s="40"/>
    </row>
    <row r="68" spans="2:9" ht="17" customHeight="1" x14ac:dyDescent="0.15"/>
    <row r="69" spans="2:9" ht="17" customHeight="1" x14ac:dyDescent="0.15">
      <c r="E69" s="11" t="s">
        <v>252</v>
      </c>
    </row>
    <row r="70" spans="2:9" ht="17" customHeight="1" x14ac:dyDescent="0.15">
      <c r="F70" s="19" t="s">
        <v>64</v>
      </c>
      <c r="G70" s="15">
        <v>1</v>
      </c>
      <c r="H70" s="18" t="str">
        <f>IF(H13="","",H13)</f>
        <v/>
      </c>
    </row>
    <row r="71" spans="2:9" ht="17" customHeight="1" x14ac:dyDescent="0.15">
      <c r="F71" s="19" t="s">
        <v>64</v>
      </c>
      <c r="G71" s="15">
        <f>1+G70</f>
        <v>2</v>
      </c>
      <c r="H71" s="18" t="str">
        <f>IF(H20="","",H20)</f>
        <v/>
      </c>
    </row>
    <row r="72" spans="2:9" ht="17" customHeight="1" x14ac:dyDescent="0.15">
      <c r="F72" s="19" t="s">
        <v>64</v>
      </c>
      <c r="G72" s="15">
        <f t="shared" ref="G72:G79" si="17">1+G71</f>
        <v>3</v>
      </c>
      <c r="H72" s="18" t="str">
        <f>IF(H26="","",H26)</f>
        <v/>
      </c>
    </row>
    <row r="73" spans="2:9" ht="17" customHeight="1" x14ac:dyDescent="0.15">
      <c r="F73" s="19" t="s">
        <v>64</v>
      </c>
      <c r="G73" s="15">
        <f t="shared" si="17"/>
        <v>4</v>
      </c>
      <c r="H73" s="18" t="str">
        <f>IF(H32="","",H32)</f>
        <v/>
      </c>
    </row>
    <row r="74" spans="2:9" ht="17" customHeight="1" x14ac:dyDescent="0.15">
      <c r="F74" s="19" t="s">
        <v>64</v>
      </c>
      <c r="G74" s="15">
        <f t="shared" si="17"/>
        <v>5</v>
      </c>
      <c r="H74" s="18" t="str">
        <f>IF(H38="","",H38)</f>
        <v/>
      </c>
    </row>
    <row r="75" spans="2:9" ht="17" customHeight="1" x14ac:dyDescent="0.15">
      <c r="F75" s="19" t="s">
        <v>64</v>
      </c>
      <c r="G75" s="15">
        <f t="shared" si="17"/>
        <v>6</v>
      </c>
      <c r="H75" s="18" t="str">
        <f>IF(H43="","",H43)</f>
        <v/>
      </c>
    </row>
    <row r="76" spans="2:9" ht="17" customHeight="1" x14ac:dyDescent="0.15">
      <c r="F76" s="19" t="s">
        <v>64</v>
      </c>
      <c r="G76" s="15">
        <f t="shared" si="17"/>
        <v>7</v>
      </c>
      <c r="H76" s="18" t="str">
        <f>IF(H50="","",H50)</f>
        <v/>
      </c>
    </row>
    <row r="77" spans="2:9" ht="17" customHeight="1" x14ac:dyDescent="0.15">
      <c r="F77" s="19" t="s">
        <v>64</v>
      </c>
      <c r="G77" s="15">
        <f t="shared" si="17"/>
        <v>8</v>
      </c>
      <c r="H77" s="18" t="str">
        <f>IF(H56="","",H56)</f>
        <v/>
      </c>
    </row>
    <row r="78" spans="2:9" ht="17" customHeight="1" x14ac:dyDescent="0.15">
      <c r="F78" s="19" t="s">
        <v>64</v>
      </c>
      <c r="G78" s="15">
        <f t="shared" si="17"/>
        <v>9</v>
      </c>
      <c r="H78" s="18" t="str">
        <f>IF(H61="","",H61)</f>
        <v/>
      </c>
    </row>
    <row r="79" spans="2:9" ht="17" customHeight="1" x14ac:dyDescent="0.15">
      <c r="F79" s="19" t="s">
        <v>64</v>
      </c>
      <c r="G79" s="15">
        <f t="shared" si="17"/>
        <v>10</v>
      </c>
      <c r="H79" s="18" t="str">
        <f>IF(H67="","",H67)</f>
        <v/>
      </c>
    </row>
    <row r="80" spans="2:9" ht="17" customHeight="1" x14ac:dyDescent="0.15">
      <c r="G80" s="35" t="s">
        <v>109</v>
      </c>
      <c r="H80" s="18">
        <f>SUM(H70:H79)</f>
        <v>0</v>
      </c>
    </row>
    <row r="81" spans="3:3" ht="17" customHeight="1" x14ac:dyDescent="0.15"/>
    <row r="82" spans="3:3" ht="17" customHeight="1" x14ac:dyDescent="0.15">
      <c r="C82" s="20" t="str">
        <f>Instructions!B25</f>
        <v>version 2.0</v>
      </c>
    </row>
    <row r="83" spans="3:3" ht="17" customHeight="1" x14ac:dyDescent="0.15"/>
    <row r="84" spans="3:3" ht="17" customHeight="1" x14ac:dyDescent="0.15"/>
    <row r="85" spans="3:3" ht="17" customHeight="1" x14ac:dyDescent="0.15"/>
    <row r="86" spans="3:3" ht="17" customHeight="1" x14ac:dyDescent="0.15"/>
    <row r="87" spans="3:3" ht="17" customHeight="1" x14ac:dyDescent="0.15"/>
    <row r="88" spans="3:3" ht="17" customHeight="1" x14ac:dyDescent="0.15"/>
    <row r="89" spans="3:3" ht="17" customHeight="1" x14ac:dyDescent="0.15"/>
    <row r="90" spans="3:3" ht="17" customHeight="1" x14ac:dyDescent="0.15"/>
    <row r="91" spans="3:3" ht="17" customHeight="1" x14ac:dyDescent="0.15"/>
    <row r="92" spans="3:3" ht="17" customHeight="1" x14ac:dyDescent="0.15"/>
    <row r="93" spans="3:3" ht="17" customHeight="1" x14ac:dyDescent="0.15"/>
    <row r="94" spans="3:3" ht="17" customHeight="1" x14ac:dyDescent="0.15"/>
    <row r="95" spans="3:3" ht="17" customHeight="1" x14ac:dyDescent="0.15"/>
    <row r="96" spans="3:3" ht="17" customHeight="1" x14ac:dyDescent="0.15"/>
    <row r="97" spans="2:9" s="10" customFormat="1" ht="17" customHeight="1" x14ac:dyDescent="0.15">
      <c r="B97" s="15"/>
      <c r="C97" s="8"/>
      <c r="D97" s="8"/>
      <c r="E97" s="8"/>
      <c r="F97" s="8"/>
      <c r="G97" s="8"/>
      <c r="H97" s="15"/>
      <c r="I97" s="13"/>
    </row>
    <row r="98" spans="2:9" s="10" customFormat="1" ht="17" customHeight="1" x14ac:dyDescent="0.15">
      <c r="B98" s="15"/>
      <c r="C98" s="8"/>
      <c r="D98" s="8"/>
      <c r="E98" s="8"/>
      <c r="F98" s="8"/>
      <c r="G98" s="8"/>
      <c r="H98" s="15"/>
      <c r="I98" s="13"/>
    </row>
    <row r="99" spans="2:9" s="10" customFormat="1" ht="17" customHeight="1" x14ac:dyDescent="0.15">
      <c r="B99" s="15"/>
      <c r="C99" s="8"/>
      <c r="D99" s="8"/>
      <c r="E99" s="8"/>
      <c r="F99" s="8"/>
      <c r="G99" s="8"/>
      <c r="H99" s="15"/>
      <c r="I99" s="13"/>
    </row>
    <row r="100" spans="2:9" s="10" customFormat="1" ht="17" customHeight="1" x14ac:dyDescent="0.15">
      <c r="B100" s="15"/>
      <c r="C100" s="8"/>
      <c r="D100" s="8"/>
      <c r="E100" s="8"/>
      <c r="F100" s="8"/>
      <c r="G100" s="8"/>
      <c r="H100" s="15"/>
      <c r="I100" s="13"/>
    </row>
    <row r="101" spans="2:9" s="10" customFormat="1" ht="17" customHeight="1" x14ac:dyDescent="0.15">
      <c r="B101" s="15"/>
      <c r="C101" s="8"/>
      <c r="D101" s="8"/>
      <c r="E101" s="8"/>
      <c r="F101" s="8"/>
      <c r="G101" s="8"/>
      <c r="H101" s="15"/>
      <c r="I101" s="13"/>
    </row>
    <row r="102" spans="2:9" s="10" customFormat="1" ht="17" customHeight="1" x14ac:dyDescent="0.15">
      <c r="B102" s="15"/>
      <c r="C102" s="8"/>
      <c r="D102" s="8"/>
      <c r="E102" s="8"/>
      <c r="F102" s="8"/>
      <c r="G102" s="8"/>
      <c r="H102" s="15"/>
      <c r="I102" s="13"/>
    </row>
    <row r="103" spans="2:9" s="10" customFormat="1" ht="17" customHeight="1" x14ac:dyDescent="0.15">
      <c r="B103" s="15"/>
      <c r="C103" s="8"/>
      <c r="D103" s="8"/>
      <c r="E103" s="8"/>
      <c r="F103" s="8"/>
      <c r="G103" s="8"/>
      <c r="H103" s="15"/>
      <c r="I103" s="13"/>
    </row>
    <row r="104" spans="2:9" s="10" customFormat="1" ht="17" customHeight="1" x14ac:dyDescent="0.15">
      <c r="B104" s="15"/>
      <c r="C104" s="8"/>
      <c r="D104" s="8"/>
      <c r="E104" s="8"/>
      <c r="F104" s="8"/>
      <c r="G104" s="8"/>
      <c r="H104" s="15"/>
      <c r="I104" s="13"/>
    </row>
    <row r="105" spans="2:9" s="10" customFormat="1" ht="17" customHeight="1" x14ac:dyDescent="0.15">
      <c r="B105" s="15"/>
      <c r="C105" s="8"/>
      <c r="D105" s="8"/>
      <c r="E105" s="8"/>
      <c r="F105" s="8"/>
      <c r="G105" s="8"/>
      <c r="H105" s="15"/>
      <c r="I105" s="13"/>
    </row>
    <row r="106" spans="2:9" s="10" customFormat="1" ht="17" customHeight="1" x14ac:dyDescent="0.15">
      <c r="B106" s="15"/>
      <c r="C106" s="8"/>
      <c r="D106" s="8"/>
      <c r="E106" s="8"/>
      <c r="F106" s="8"/>
      <c r="G106" s="8"/>
      <c r="H106" s="15"/>
      <c r="I106" s="13"/>
    </row>
    <row r="107" spans="2:9" s="10" customFormat="1" ht="17" customHeight="1" x14ac:dyDescent="0.15">
      <c r="B107" s="15"/>
      <c r="C107" s="8"/>
      <c r="D107" s="8"/>
      <c r="E107" s="8"/>
      <c r="F107" s="8"/>
      <c r="G107" s="8"/>
      <c r="H107" s="15"/>
      <c r="I107" s="13"/>
    </row>
    <row r="108" spans="2:9" s="10" customFormat="1" ht="17" customHeight="1" x14ac:dyDescent="0.15">
      <c r="B108" s="15"/>
      <c r="C108" s="8"/>
      <c r="D108" s="8"/>
      <c r="E108" s="8"/>
      <c r="F108" s="8"/>
      <c r="G108" s="8"/>
      <c r="H108" s="15"/>
      <c r="I108" s="13"/>
    </row>
    <row r="109" spans="2:9" s="10" customFormat="1" ht="17" customHeight="1" x14ac:dyDescent="0.15">
      <c r="B109" s="15"/>
      <c r="C109" s="8"/>
      <c r="D109" s="8"/>
      <c r="E109" s="8"/>
      <c r="F109" s="8"/>
      <c r="G109" s="8"/>
      <c r="H109" s="15"/>
      <c r="I109" s="13"/>
    </row>
    <row r="110" spans="2:9" s="10" customFormat="1" ht="17" customHeight="1" x14ac:dyDescent="0.15">
      <c r="B110" s="15"/>
      <c r="C110" s="8"/>
      <c r="D110" s="8"/>
      <c r="E110" s="8"/>
      <c r="F110" s="8"/>
      <c r="G110" s="8"/>
      <c r="H110" s="15"/>
      <c r="I110" s="13"/>
    </row>
    <row r="111" spans="2:9" s="10" customFormat="1" ht="17" customHeight="1" x14ac:dyDescent="0.15">
      <c r="B111" s="15"/>
      <c r="C111" s="8"/>
      <c r="D111" s="8"/>
      <c r="E111" s="8"/>
      <c r="F111" s="8"/>
      <c r="G111" s="8"/>
      <c r="H111" s="15"/>
      <c r="I111" s="13"/>
    </row>
    <row r="112" spans="2:9" s="10" customFormat="1" ht="17" customHeight="1" x14ac:dyDescent="0.15">
      <c r="B112" s="15"/>
      <c r="C112" s="8"/>
      <c r="D112" s="8"/>
      <c r="E112" s="8"/>
      <c r="F112" s="8"/>
      <c r="G112" s="8"/>
      <c r="H112" s="15"/>
      <c r="I112" s="13"/>
    </row>
    <row r="113" spans="2:9" s="10" customFormat="1" ht="17" customHeight="1" x14ac:dyDescent="0.15">
      <c r="B113" s="15"/>
      <c r="C113" s="8"/>
      <c r="D113" s="8"/>
      <c r="E113" s="8"/>
      <c r="F113" s="8"/>
      <c r="G113" s="8"/>
      <c r="H113" s="15"/>
      <c r="I113" s="13"/>
    </row>
    <row r="114" spans="2:9" s="10" customFormat="1" ht="17" customHeight="1" x14ac:dyDescent="0.15">
      <c r="B114" s="15"/>
      <c r="C114" s="8"/>
      <c r="D114" s="8"/>
      <c r="E114" s="8"/>
      <c r="F114" s="8"/>
      <c r="G114" s="8"/>
      <c r="H114" s="15"/>
      <c r="I114" s="13"/>
    </row>
    <row r="115" spans="2:9" s="10" customFormat="1" ht="17" customHeight="1" x14ac:dyDescent="0.15">
      <c r="B115" s="15"/>
      <c r="C115" s="8"/>
      <c r="D115" s="8"/>
      <c r="E115" s="8"/>
      <c r="F115" s="8"/>
      <c r="G115" s="8"/>
      <c r="H115" s="15"/>
      <c r="I115" s="13"/>
    </row>
    <row r="116" spans="2:9" s="10" customFormat="1" ht="17" customHeight="1" x14ac:dyDescent="0.15">
      <c r="B116" s="15"/>
      <c r="C116" s="8"/>
      <c r="D116" s="8"/>
      <c r="E116" s="8"/>
      <c r="F116" s="8"/>
      <c r="G116" s="8"/>
      <c r="H116" s="15"/>
      <c r="I116" s="13"/>
    </row>
  </sheetData>
  <sheetProtection password="BD40" sheet="1" objects="1" scenarios="1"/>
  <mergeCells count="15">
    <mergeCell ref="C63:G63"/>
    <mergeCell ref="C7:G7"/>
    <mergeCell ref="C15:G15"/>
    <mergeCell ref="C22:G22"/>
    <mergeCell ref="C28:G28"/>
    <mergeCell ref="C34:G34"/>
    <mergeCell ref="C40:G40"/>
    <mergeCell ref="C45:G45"/>
    <mergeCell ref="C52:G52"/>
    <mergeCell ref="C58:G58"/>
    <mergeCell ref="E3:G3"/>
    <mergeCell ref="B5:B6"/>
    <mergeCell ref="C5:C6"/>
    <mergeCell ref="D5:G5"/>
    <mergeCell ref="H5:I5"/>
  </mergeCells>
  <phoneticPr fontId="11" type="noConversion"/>
  <dataValidations count="1">
    <dataValidation type="whole" allowBlank="1" showInputMessage="1" showErrorMessage="1" sqref="H46:H49 H35:H37 H29:H31 H53:H55 H41:H42 H59:H60 H8:H12 H16:H19 H23:H25 H64:H66">
      <formula1>1</formula1>
      <formula2>4</formula2>
    </dataValidation>
  </dataValidations>
  <pageMargins left="0.79000000000000015" right="0.79000000000000015" top="0.79000000000000015" bottom="0.79000000000000015" header="0.79000000000000015" footer="0.79000000000000015"/>
  <pageSetup paperSize="9" scale="18" fitToHeight="3"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Sample</vt:lpstr>
      <vt:lpstr>Project MCR</vt:lpstr>
      <vt:lpstr>Program MCR</vt:lpstr>
      <vt:lpstr>Portfolio MCR</vt:lpstr>
    </vt:vector>
  </TitlesOfParts>
  <Company>PM Partners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Duncan</dc:creator>
  <cp:lastModifiedBy>W.R. Duncan</cp:lastModifiedBy>
  <cp:lastPrinted>2017-05-04T05:28:47Z</cp:lastPrinted>
  <dcterms:created xsi:type="dcterms:W3CDTF">2016-04-15T13:56:41Z</dcterms:created>
  <dcterms:modified xsi:type="dcterms:W3CDTF">2017-08-02T04:50:32Z</dcterms:modified>
</cp:coreProperties>
</file>